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a.cohesion.net.nz/Sites/AOG/GCPO/ProductDevelopmentInitiatives/00 GCPO close down/"/>
    </mc:Choice>
  </mc:AlternateContent>
  <xr:revisionPtr revIDLastSave="0" documentId="8_{BAC7D83E-15B8-4590-A84E-886428451790}" xr6:coauthVersionLast="36" xr6:coauthVersionMax="36" xr10:uidLastSave="{00000000-0000-0000-0000-000000000000}"/>
  <bookViews>
    <workbookView xWindow="-120" yWindow="-120" windowWidth="29040" windowHeight="15720" xr2:uid="{D2F54F3B-AC20-46B9-9896-BC7412A09DC5}"/>
  </bookViews>
  <sheets>
    <sheet name="Calculator" sheetId="1" r:id="rId1"/>
    <sheet name="Maturity Values" sheetId="2" r:id="rId2"/>
  </sheets>
  <definedNames>
    <definedName name="_xlnm.Print_Area" localSheetId="0">Calculator!$A$1:$I$97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F94" i="1"/>
  <c r="F93" i="1"/>
  <c r="F90" i="1"/>
  <c r="F89" i="1"/>
  <c r="F88" i="1"/>
  <c r="F85" i="1"/>
  <c r="F84" i="1"/>
  <c r="F83" i="1"/>
  <c r="F80" i="1"/>
  <c r="F79" i="1"/>
  <c r="F78" i="1"/>
  <c r="F75" i="1"/>
  <c r="F74" i="1"/>
  <c r="F73" i="1"/>
  <c r="F70" i="1"/>
  <c r="F69" i="1"/>
  <c r="F68" i="1"/>
  <c r="F62" i="1"/>
  <c r="F61" i="1"/>
  <c r="F58" i="1"/>
  <c r="F57" i="1"/>
  <c r="F56" i="1"/>
  <c r="F47" i="1"/>
  <c r="F46" i="1"/>
  <c r="F45" i="1"/>
  <c r="F42" i="1"/>
  <c r="F41" i="1"/>
  <c r="F35" i="1"/>
  <c r="F34" i="1"/>
  <c r="F31" i="1"/>
  <c r="F30" i="1"/>
  <c r="F29" i="1"/>
  <c r="F26" i="1"/>
  <c r="F25" i="1"/>
  <c r="F24" i="1"/>
  <c r="F21" i="1"/>
  <c r="F20" i="1"/>
  <c r="F19" i="1"/>
  <c r="F15" i="1"/>
  <c r="F16" i="1"/>
  <c r="F14" i="1"/>
  <c r="F95" i="1"/>
  <c r="H96" i="1"/>
  <c r="G96" i="1"/>
  <c r="H64" i="1"/>
  <c r="G64" i="1"/>
  <c r="F43" i="1"/>
  <c r="F36" i="1"/>
  <c r="F22" i="1"/>
  <c r="H37" i="1"/>
  <c r="G37" i="1"/>
  <c r="F17" i="1"/>
  <c r="H52" i="1"/>
  <c r="G52" i="1"/>
  <c r="F63" i="1"/>
  <c r="G49" i="1"/>
  <c r="G92" i="1"/>
  <c r="F91" i="1"/>
  <c r="G87" i="1"/>
  <c r="F76" i="1"/>
  <c r="G72" i="1"/>
  <c r="F32" i="1"/>
  <c r="G28" i="1"/>
  <c r="F59" i="1"/>
  <c r="G55" i="1"/>
  <c r="G40" i="1"/>
  <c r="F71" i="1"/>
  <c r="G67" i="1"/>
  <c r="F86" i="1"/>
  <c r="G82" i="1"/>
  <c r="G60" i="1"/>
  <c r="G13" i="1"/>
  <c r="F27" i="1"/>
  <c r="G23" i="1"/>
  <c r="F48" i="1"/>
  <c r="G44" i="1"/>
  <c r="F81" i="1"/>
  <c r="G77" i="1"/>
  <c r="G18" i="1"/>
  <c r="G33" i="1"/>
  <c r="E104" i="1"/>
  <c r="D103" i="1"/>
  <c r="D105" i="1"/>
  <c r="D102" i="1"/>
  <c r="E103" i="1"/>
  <c r="D104" i="1"/>
  <c r="E105" i="1"/>
  <c r="E102" i="1"/>
  <c r="E107" i="1"/>
  <c r="D107" i="1"/>
</calcChain>
</file>

<file path=xl/sharedStrings.xml><?xml version="1.0" encoding="utf-8"?>
<sst xmlns="http://schemas.openxmlformats.org/spreadsheetml/2006/main" count="148" uniqueCount="82">
  <si>
    <t>PMAF Calculator - [Agency Name]</t>
  </si>
  <si>
    <t>Guidance on PMAF and self-assessments is on digital.govt.nz.</t>
  </si>
  <si>
    <t>This spreadsheet calculates the privacy maturity level for each criterion, element and section.</t>
  </si>
  <si>
    <t>Please refer to the accompanying Word document for descriptions of each criterion and their maturity levels.</t>
  </si>
  <si>
    <t xml:space="preserve">Formula for the scoring model  </t>
  </si>
  <si>
    <t xml:space="preserve">Informal </t>
  </si>
  <si>
    <t>Foundational</t>
  </si>
  <si>
    <t>Managed</t>
  </si>
  <si>
    <t xml:space="preserve">Average total is  </t>
  </si>
  <si>
    <t>less than 15</t>
  </si>
  <si>
    <t>between 15 and 25</t>
  </si>
  <si>
    <t>over 25</t>
  </si>
  <si>
    <t>Select the appropriate maturity level for each criterion from the dropdown menu.</t>
  </si>
  <si>
    <t>Core Expectations</t>
  </si>
  <si>
    <t>CE1: People-centred.</t>
  </si>
  <si>
    <t>CE 1.1 Having a people-centred privacy programme</t>
  </si>
  <si>
    <t>Select maturity level</t>
  </si>
  <si>
    <t>CE 1.2 Connecting with service users</t>
  </si>
  <si>
    <t>CE 1.3 Being transparent</t>
  </si>
  <si>
    <t>Element level</t>
  </si>
  <si>
    <t>CE2: Privacy Culture</t>
  </si>
  <si>
    <t>CE 2.1 Creating a privacy culture</t>
  </si>
  <si>
    <t>CE 2.2 Communicating privacy values and aspirations</t>
  </si>
  <si>
    <t>CE 2.3 Developing privacy awareness</t>
  </si>
  <si>
    <t>CE3: Privacy Capability</t>
  </si>
  <si>
    <t>CE 3.1 Conducting privacy training</t>
  </si>
  <si>
    <t>CE 3.2 Monitoring and updating privacy training</t>
  </si>
  <si>
    <t>CE 3.3 Providing additional privacy training</t>
  </si>
  <si>
    <t>CE4: Collective Accountability</t>
  </si>
  <si>
    <t>CE 4.1 Implementing privacy practices</t>
  </si>
  <si>
    <t>CE 4.2 Linking privacy to organisational values</t>
  </si>
  <si>
    <t>CE 4.3 Including privacy in employment</t>
  </si>
  <si>
    <t>CE5: Capable Treaty Partner</t>
  </si>
  <si>
    <t>CE 5.1 Identifying Māori privacy interests</t>
  </si>
  <si>
    <t>CE 5.2 Partnering with Māori</t>
  </si>
  <si>
    <t>Section level:</t>
  </si>
  <si>
    <t>Leadership</t>
  </si>
  <si>
    <t>L1: Effective Oversight</t>
  </si>
  <si>
    <t>L 1.1 Privacy reporting</t>
  </si>
  <si>
    <t>L 1.2 Privacy and risk management</t>
  </si>
  <si>
    <t>L2: Delivery of Objectives</t>
  </si>
  <si>
    <t>L 2.1 Responsibility and accountability</t>
  </si>
  <si>
    <t>L 2.2 Resourcing</t>
  </si>
  <si>
    <t>L 2.3 Oversight and visibility</t>
  </si>
  <si>
    <t>L3: Confidence in Organisational Progress</t>
  </si>
  <si>
    <t>L 3.1 Privacy and assurance</t>
  </si>
  <si>
    <t>Planning, Policies &amp; Practice</t>
  </si>
  <si>
    <t>PPP1: Strategy and Planning</t>
  </si>
  <si>
    <t>PPP 1.1 Privacy planning</t>
  </si>
  <si>
    <t>PPP 1.2 Planning documents</t>
  </si>
  <si>
    <t>PPP 1.3 Reporting</t>
  </si>
  <si>
    <t>PPP2: Competent Practice</t>
  </si>
  <si>
    <t>PPP 2.1 Policies</t>
  </si>
  <si>
    <t>PPP 2.2 Procurement contracts</t>
  </si>
  <si>
    <t>Privacy Domains</t>
  </si>
  <si>
    <t>PD1: Require a clear understanding of the purpose</t>
  </si>
  <si>
    <t>PD 1.1 Defining the purpose</t>
  </si>
  <si>
    <t>PD 1.2 Identifying choices</t>
  </si>
  <si>
    <t>PD 1.3 Reducing personal information</t>
  </si>
  <si>
    <t>PD2: Ensure the use and storage of personal information</t>
  </si>
  <si>
    <t>PD 2.1 Implementing Privacy by Design</t>
  </si>
  <si>
    <t>PD 2.2 Implementing privacy engineering</t>
  </si>
  <si>
    <t>PD 2.3 Responding to high public interest</t>
  </si>
  <si>
    <t>PD3: Make it easy for people to access</t>
  </si>
  <si>
    <t>PD 3.1 Having a process</t>
  </si>
  <si>
    <t>PD 3.2 Monitoring the process</t>
  </si>
  <si>
    <t>PD 3.3 Reviewing the process</t>
  </si>
  <si>
    <t>PD4: Understand and assess privacy risks</t>
  </si>
  <si>
    <t>PD 4.1 Knowing agency risks</t>
  </si>
  <si>
    <t>PD 4.2 Managing agency risks</t>
  </si>
  <si>
    <t>PD 4.3 Managing project risks</t>
  </si>
  <si>
    <t>PD5: Reduce the impact of privacy breaches</t>
  </si>
  <si>
    <t>PD 5.1 Having a privacy incident register</t>
  </si>
  <si>
    <t>PD 5.2 Minimising collection of personal information</t>
  </si>
  <si>
    <t>PD 5.3 Retaining personal information</t>
  </si>
  <si>
    <t>PD6: Enable personal information use, reuse and sharing</t>
  </si>
  <si>
    <t>PD 6.1 Having policies for sharing personal information</t>
  </si>
  <si>
    <t>PD 6.2 Understanding the use of non-personal information</t>
  </si>
  <si>
    <t xml:space="preserve">Summary Calculator </t>
  </si>
  <si>
    <t xml:space="preserve">The overall PMAF Capability Rating for your agency is </t>
  </si>
  <si>
    <t>Maturity Values</t>
  </si>
  <si>
    <t>Informal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</si>
</sst>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8"/>
      <color theme="2" tint="-9.9978637043366805E-2"/>
      <name val="Calibri"/>
      <family val="2"/>
      <scheme val="minor"/>
    </font>
    <font>
      <sz val="11"/>
      <color theme="5" tint="0.79998168889431442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b/>
      <sz val="11"/>
      <color rgb="FFEDE2F6"/>
      <name val="Calibri"/>
      <family val="2"/>
      <scheme val="minor"/>
    </font>
    <font>
      <b/>
      <sz val="11"/>
      <color rgb="FFDDF3F7"/>
      <name val="Calibri"/>
      <family val="2"/>
      <scheme val="minor"/>
    </font>
    <font>
      <sz val="11"/>
      <color rgb="FFDDF3F7"/>
      <name val="Calibri"/>
      <family val="2"/>
      <scheme val="minor"/>
    </font>
    <font>
      <sz val="11"/>
      <color rgb="FFEDE2F6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45BDD1"/>
        <bgColor indexed="64"/>
      </patternFill>
    </fill>
    <fill>
      <patternFill patternType="solid">
        <fgColor rgb="FFDDF3F7"/>
        <bgColor indexed="64"/>
      </patternFill>
    </fill>
    <fill>
      <patternFill patternType="solid">
        <fgColor rgb="FF38AA38"/>
        <bgColor indexed="64"/>
      </patternFill>
    </fill>
    <fill>
      <patternFill patternType="solid">
        <fgColor rgb="FFE5F7E5"/>
        <bgColor indexed="64"/>
      </patternFill>
    </fill>
    <fill>
      <patternFill patternType="solid">
        <fgColor rgb="FFF2803A"/>
        <bgColor indexed="64"/>
      </patternFill>
    </fill>
    <fill>
      <patternFill patternType="solid">
        <fgColor rgb="FFFDE8DB"/>
        <bgColor indexed="64"/>
      </patternFill>
    </fill>
    <fill>
      <patternFill patternType="solid">
        <fgColor rgb="FF893BC3"/>
        <bgColor indexed="64"/>
      </patternFill>
    </fill>
    <fill>
      <patternFill patternType="solid">
        <fgColor rgb="FFEDE2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61">
    <xf numFmtId="0" fontId="0" fillId="0" borderId="0" xfId="0"/>
    <xf numFmtId="0" fontId="2" fillId="4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8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left" vertical="center"/>
    </xf>
    <xf numFmtId="0" fontId="3" fillId="11" borderId="0" xfId="0" applyFont="1" applyFill="1" applyAlignment="1">
      <alignment horizontal="left" vertical="center"/>
    </xf>
    <xf numFmtId="0" fontId="0" fillId="11" borderId="0" xfId="0" applyFill="1"/>
    <xf numFmtId="0" fontId="0" fillId="8" borderId="0" xfId="0" applyFill="1" applyAlignment="1">
      <alignment horizontal="left" vertical="center"/>
    </xf>
    <xf numFmtId="0" fontId="3" fillId="11" borderId="0" xfId="0" applyFont="1" applyFill="1"/>
    <xf numFmtId="0" fontId="0" fillId="10" borderId="0" xfId="0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3" fillId="7" borderId="12" xfId="0" applyFont="1" applyFill="1" applyBorder="1" applyAlignment="1">
      <alignment horizontal="left" vertical="center"/>
    </xf>
    <xf numFmtId="0" fontId="3" fillId="7" borderId="13" xfId="0" applyFont="1" applyFill="1" applyBorder="1" applyAlignment="1">
      <alignment horizontal="left" vertical="center"/>
    </xf>
    <xf numFmtId="0" fontId="2" fillId="8" borderId="15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3" fillId="9" borderId="12" xfId="0" applyFont="1" applyFill="1" applyBorder="1" applyAlignment="1">
      <alignment horizontal="left" vertical="center"/>
    </xf>
    <xf numFmtId="0" fontId="3" fillId="9" borderId="13" xfId="0" applyFont="1" applyFill="1" applyBorder="1" applyAlignment="1">
      <alignment horizontal="left" vertical="center"/>
    </xf>
    <xf numFmtId="0" fontId="2" fillId="10" borderId="15" xfId="0" applyFont="1" applyFill="1" applyBorder="1" applyAlignment="1">
      <alignment horizontal="left" vertical="center"/>
    </xf>
    <xf numFmtId="0" fontId="3" fillId="9" borderId="17" xfId="0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left" vertical="center"/>
    </xf>
    <xf numFmtId="0" fontId="9" fillId="15" borderId="18" xfId="0" applyFont="1" applyFill="1" applyBorder="1" applyAlignment="1">
      <alignment horizontal="center" vertical="center"/>
    </xf>
    <xf numFmtId="0" fontId="9" fillId="14" borderId="18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left" vertical="center"/>
    </xf>
    <xf numFmtId="0" fontId="5" fillId="8" borderId="13" xfId="0" applyFont="1" applyFill="1" applyBorder="1" applyAlignment="1">
      <alignment horizontal="left" vertical="center"/>
    </xf>
    <xf numFmtId="0" fontId="2" fillId="8" borderId="13" xfId="0" applyFont="1" applyFill="1" applyBorder="1" applyAlignment="1">
      <alignment horizontal="left" vertical="center"/>
    </xf>
    <xf numFmtId="0" fontId="2" fillId="8" borderId="17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5" fillId="10" borderId="12" xfId="0" applyFont="1" applyFill="1" applyBorder="1" applyAlignment="1">
      <alignment horizontal="left" vertical="center"/>
    </xf>
    <xf numFmtId="0" fontId="5" fillId="10" borderId="13" xfId="0" applyFont="1" applyFill="1" applyBorder="1" applyAlignment="1">
      <alignment horizontal="left" vertical="center"/>
    </xf>
    <xf numFmtId="0" fontId="2" fillId="10" borderId="13" xfId="0" applyFont="1" applyFill="1" applyBorder="1" applyAlignment="1">
      <alignment horizontal="left" vertical="center"/>
    </xf>
    <xf numFmtId="0" fontId="2" fillId="10" borderId="17" xfId="0" applyFont="1" applyFill="1" applyBorder="1" applyAlignment="1">
      <alignment horizontal="left" vertical="center"/>
    </xf>
    <xf numFmtId="0" fontId="0" fillId="10" borderId="5" xfId="0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6" fillId="11" borderId="16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left" vertical="center"/>
    </xf>
    <xf numFmtId="0" fontId="11" fillId="11" borderId="0" xfId="0" applyFont="1" applyFill="1"/>
    <xf numFmtId="0" fontId="3" fillId="3" borderId="21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left" vertical="center"/>
    </xf>
    <xf numFmtId="0" fontId="0" fillId="0" borderId="2" xfId="0" applyBorder="1"/>
    <xf numFmtId="0" fontId="0" fillId="11" borderId="1" xfId="0" applyFill="1" applyBorder="1"/>
    <xf numFmtId="0" fontId="0" fillId="11" borderId="2" xfId="0" applyFill="1" applyBorder="1" applyAlignment="1">
      <alignment horizontal="left" vertical="center"/>
    </xf>
    <xf numFmtId="1" fontId="12" fillId="6" borderId="13" xfId="0" applyNumberFormat="1" applyFont="1" applyFill="1" applyBorder="1" applyAlignment="1">
      <alignment horizontal="right" vertical="center"/>
    </xf>
    <xf numFmtId="1" fontId="12" fillId="2" borderId="13" xfId="0" applyNumberFormat="1" applyFont="1" applyFill="1" applyBorder="1" applyAlignment="1">
      <alignment horizontal="right" vertical="center"/>
    </xf>
    <xf numFmtId="1" fontId="12" fillId="8" borderId="13" xfId="0" applyNumberFormat="1" applyFont="1" applyFill="1" applyBorder="1" applyAlignment="1">
      <alignment horizontal="right" vertical="center"/>
    </xf>
    <xf numFmtId="0" fontId="10" fillId="13" borderId="21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left" vertical="center"/>
    </xf>
    <xf numFmtId="0" fontId="9" fillId="12" borderId="21" xfId="0" applyFont="1" applyFill="1" applyBorder="1" applyAlignment="1">
      <alignment horizontal="center" vertical="center"/>
    </xf>
    <xf numFmtId="0" fontId="7" fillId="0" borderId="0" xfId="0" applyFont="1"/>
    <xf numFmtId="0" fontId="5" fillId="11" borderId="0" xfId="0" applyFont="1" applyFill="1"/>
    <xf numFmtId="0" fontId="0" fillId="11" borderId="8" xfId="0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4" borderId="0" xfId="0" applyFill="1" applyAlignment="1">
      <alignment horizontal="left" vertical="center"/>
    </xf>
    <xf numFmtId="0" fontId="4" fillId="17" borderId="3" xfId="0" applyFont="1" applyFill="1" applyBorder="1"/>
    <xf numFmtId="0" fontId="4" fillId="17" borderId="4" xfId="0" applyFont="1" applyFill="1" applyBorder="1"/>
    <xf numFmtId="0" fontId="4" fillId="17" borderId="7" xfId="0" applyFont="1" applyFill="1" applyBorder="1"/>
    <xf numFmtId="0" fontId="4" fillId="17" borderId="6" xfId="0" applyFont="1" applyFill="1" applyBorder="1"/>
    <xf numFmtId="0" fontId="4" fillId="17" borderId="9" xfId="0" applyFont="1" applyFill="1" applyBorder="1"/>
    <xf numFmtId="0" fontId="4" fillId="17" borderId="10" xfId="0" applyFont="1" applyFill="1" applyBorder="1"/>
    <xf numFmtId="0" fontId="4" fillId="17" borderId="11" xfId="0" applyFont="1" applyFill="1" applyBorder="1"/>
    <xf numFmtId="0" fontId="3" fillId="7" borderId="14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3" fillId="5" borderId="20" xfId="0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right" vertical="center"/>
    </xf>
    <xf numFmtId="0" fontId="0" fillId="11" borderId="0" xfId="0" applyFill="1" applyAlignment="1">
      <alignment vertical="center"/>
    </xf>
    <xf numFmtId="0" fontId="0" fillId="0" borderId="0" xfId="0" applyAlignment="1">
      <alignment vertical="center"/>
    </xf>
    <xf numFmtId="0" fontId="2" fillId="11" borderId="0" xfId="0" applyFont="1" applyFill="1" applyAlignment="1">
      <alignment vertical="center"/>
    </xf>
    <xf numFmtId="0" fontId="4" fillId="11" borderId="0" xfId="0" applyFont="1" applyFill="1" applyAlignment="1">
      <alignment horizontal="right"/>
    </xf>
    <xf numFmtId="0" fontId="0" fillId="11" borderId="16" xfId="0" applyFill="1" applyBorder="1" applyAlignment="1">
      <alignment horizontal="right"/>
    </xf>
    <xf numFmtId="0" fontId="14" fillId="8" borderId="5" xfId="0" applyFont="1" applyFill="1" applyBorder="1" applyAlignment="1">
      <alignment horizontal="right" vertical="center"/>
    </xf>
    <xf numFmtId="0" fontId="14" fillId="10" borderId="5" xfId="0" applyFont="1" applyFill="1" applyBorder="1" applyAlignment="1">
      <alignment horizontal="right" vertical="center"/>
    </xf>
    <xf numFmtId="0" fontId="3" fillId="7" borderId="5" xfId="0" applyFont="1" applyFill="1" applyBorder="1" applyAlignment="1">
      <alignment horizontal="right" vertical="center"/>
    </xf>
    <xf numFmtId="0" fontId="3" fillId="9" borderId="5" xfId="0" applyFont="1" applyFill="1" applyBorder="1" applyAlignment="1">
      <alignment horizontal="right" vertical="center"/>
    </xf>
    <xf numFmtId="2" fontId="16" fillId="11" borderId="0" xfId="0" applyNumberFormat="1" applyFont="1" applyFill="1"/>
    <xf numFmtId="2" fontId="16" fillId="11" borderId="0" xfId="0" applyNumberFormat="1" applyFont="1" applyFill="1" applyAlignment="1">
      <alignment vertical="center"/>
    </xf>
    <xf numFmtId="2" fontId="16" fillId="11" borderId="0" xfId="0" applyNumberFormat="1" applyFont="1" applyFill="1" applyAlignment="1">
      <alignment vertical="top"/>
    </xf>
    <xf numFmtId="2" fontId="17" fillId="11" borderId="0" xfId="0" applyNumberFormat="1" applyFont="1" applyFill="1"/>
    <xf numFmtId="2" fontId="17" fillId="11" borderId="0" xfId="0" applyNumberFormat="1" applyFont="1" applyFill="1" applyAlignment="1">
      <alignment vertical="center"/>
    </xf>
    <xf numFmtId="2" fontId="17" fillId="11" borderId="0" xfId="0" applyNumberFormat="1" applyFont="1" applyFill="1" applyAlignment="1">
      <alignment horizontal="right" vertical="distributed"/>
    </xf>
    <xf numFmtId="2" fontId="18" fillId="11" borderId="0" xfId="0" applyNumberFormat="1" applyFont="1" applyFill="1"/>
    <xf numFmtId="2" fontId="19" fillId="11" borderId="0" xfId="0" applyNumberFormat="1" applyFont="1" applyFill="1"/>
    <xf numFmtId="2" fontId="16" fillId="0" borderId="0" xfId="0" applyNumberFormat="1" applyFont="1"/>
    <xf numFmtId="2" fontId="17" fillId="0" borderId="0" xfId="0" applyNumberFormat="1" applyFont="1"/>
    <xf numFmtId="2" fontId="20" fillId="11" borderId="0" xfId="0" applyNumberFormat="1" applyFont="1" applyFill="1"/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vertical="center"/>
    </xf>
    <xf numFmtId="0" fontId="6" fillId="0" borderId="23" xfId="0" applyFont="1" applyBorder="1"/>
    <xf numFmtId="0" fontId="0" fillId="11" borderId="23" xfId="0" applyFill="1" applyBorder="1"/>
    <xf numFmtId="0" fontId="0" fillId="0" borderId="24" xfId="0" applyBorder="1"/>
    <xf numFmtId="0" fontId="0" fillId="11" borderId="0" xfId="0" applyFill="1" applyAlignment="1">
      <alignment horizontal="left" vertical="center"/>
    </xf>
    <xf numFmtId="0" fontId="6" fillId="11" borderId="0" xfId="0" applyFont="1" applyFill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13" fillId="11" borderId="0" xfId="0" applyFont="1" applyFill="1" applyAlignment="1">
      <alignment horizontal="right" vertical="center"/>
    </xf>
    <xf numFmtId="1" fontId="13" fillId="11" borderId="0" xfId="0" applyNumberFormat="1" applyFont="1" applyFill="1" applyAlignment="1">
      <alignment horizontal="right" vertical="center"/>
    </xf>
    <xf numFmtId="0" fontId="3" fillId="9" borderId="15" xfId="0" applyFont="1" applyFill="1" applyBorder="1" applyAlignment="1">
      <alignment horizontal="left" vertical="center"/>
    </xf>
    <xf numFmtId="0" fontId="0" fillId="11" borderId="0" xfId="0" applyFill="1" applyAlignment="1">
      <alignment horizontal="center" vertical="center"/>
    </xf>
    <xf numFmtId="0" fontId="2" fillId="11" borderId="15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0" fillId="0" borderId="25" xfId="0" applyBorder="1"/>
    <xf numFmtId="0" fontId="0" fillId="11" borderId="16" xfId="0" applyFill="1" applyBorder="1"/>
    <xf numFmtId="0" fontId="0" fillId="0" borderId="26" xfId="0" applyBorder="1"/>
    <xf numFmtId="0" fontId="0" fillId="11" borderId="26" xfId="0" applyFill="1" applyBorder="1"/>
    <xf numFmtId="0" fontId="0" fillId="0" borderId="28" xfId="0" applyBorder="1"/>
    <xf numFmtId="0" fontId="0" fillId="11" borderId="28" xfId="0" applyFill="1" applyBorder="1"/>
    <xf numFmtId="0" fontId="0" fillId="0" borderId="27" xfId="0" applyBorder="1"/>
    <xf numFmtId="0" fontId="0" fillId="11" borderId="27" xfId="0" applyFill="1" applyBorder="1"/>
    <xf numFmtId="1" fontId="21" fillId="8" borderId="0" xfId="0" applyNumberFormat="1" applyFont="1" applyFill="1" applyAlignment="1">
      <alignment horizontal="right" vertical="center"/>
    </xf>
    <xf numFmtId="1" fontId="21" fillId="8" borderId="5" xfId="0" applyNumberFormat="1" applyFont="1" applyFill="1" applyBorder="1" applyAlignment="1">
      <alignment horizontal="right" vertical="center"/>
    </xf>
    <xf numFmtId="1" fontId="22" fillId="2" borderId="0" xfId="0" applyNumberFormat="1" applyFont="1" applyFill="1" applyAlignment="1">
      <alignment horizontal="right" vertical="distributed"/>
    </xf>
    <xf numFmtId="1" fontId="23" fillId="2" borderId="5" xfId="1" applyNumberFormat="1" applyFont="1" applyFill="1" applyBorder="1" applyAlignment="1">
      <alignment horizontal="right" vertical="center"/>
    </xf>
    <xf numFmtId="1" fontId="23" fillId="2" borderId="0" xfId="1" applyNumberFormat="1" applyFont="1" applyFill="1" applyAlignment="1">
      <alignment horizontal="right" vertical="center"/>
    </xf>
    <xf numFmtId="1" fontId="24" fillId="10" borderId="0" xfId="0" applyNumberFormat="1" applyFont="1" applyFill="1" applyAlignment="1">
      <alignment horizontal="right" vertical="center"/>
    </xf>
    <xf numFmtId="1" fontId="24" fillId="10" borderId="13" xfId="0" applyNumberFormat="1" applyFont="1" applyFill="1" applyBorder="1" applyAlignment="1">
      <alignment horizontal="right" vertical="center"/>
    </xf>
    <xf numFmtId="1" fontId="24" fillId="10" borderId="5" xfId="0" applyNumberFormat="1" applyFont="1" applyFill="1" applyBorder="1" applyAlignment="1">
      <alignment horizontal="right" vertical="center"/>
    </xf>
    <xf numFmtId="0" fontId="25" fillId="4" borderId="13" xfId="0" applyFont="1" applyFill="1" applyBorder="1" applyAlignment="1">
      <alignment horizontal="left" vertical="center"/>
    </xf>
    <xf numFmtId="1" fontId="26" fillId="4" borderId="0" xfId="0" applyNumberFormat="1" applyFont="1" applyFill="1" applyAlignment="1">
      <alignment horizontal="right" vertical="distributed"/>
    </xf>
    <xf numFmtId="1" fontId="25" fillId="4" borderId="5" xfId="1" applyNumberFormat="1" applyFont="1" applyFill="1" applyBorder="1" applyAlignment="1">
      <alignment horizontal="right" vertical="center"/>
    </xf>
    <xf numFmtId="1" fontId="25" fillId="4" borderId="13" xfId="0" applyNumberFormat="1" applyFont="1" applyFill="1" applyBorder="1" applyAlignment="1">
      <alignment horizontal="right" vertical="center"/>
    </xf>
    <xf numFmtId="1" fontId="25" fillId="4" borderId="0" xfId="1" applyNumberFormat="1" applyFont="1" applyFill="1" applyAlignment="1">
      <alignment horizontal="right" vertical="center"/>
    </xf>
    <xf numFmtId="1" fontId="27" fillId="10" borderId="0" xfId="0" applyNumberFormat="1" applyFont="1" applyFill="1" applyAlignment="1">
      <alignment horizontal="right" vertical="center"/>
    </xf>
    <xf numFmtId="0" fontId="28" fillId="18" borderId="12" xfId="2" applyFont="1" applyFill="1" applyBorder="1" applyAlignment="1">
      <alignment vertical="center"/>
    </xf>
    <xf numFmtId="0" fontId="4" fillId="18" borderId="13" xfId="0" applyFont="1" applyFill="1" applyBorder="1" applyAlignment="1">
      <alignment vertical="center"/>
    </xf>
    <xf numFmtId="0" fontId="28" fillId="18" borderId="13" xfId="2" applyFont="1" applyFill="1" applyBorder="1" applyAlignment="1">
      <alignment vertical="center"/>
    </xf>
    <xf numFmtId="0" fontId="4" fillId="18" borderId="14" xfId="0" applyFont="1" applyFill="1" applyBorder="1" applyAlignment="1">
      <alignment vertical="center"/>
    </xf>
    <xf numFmtId="0" fontId="4" fillId="18" borderId="15" xfId="0" applyFont="1" applyFill="1" applyBorder="1" applyAlignment="1">
      <alignment vertical="center"/>
    </xf>
    <xf numFmtId="0" fontId="4" fillId="18" borderId="0" xfId="0" applyFont="1" applyFill="1" applyAlignment="1">
      <alignment vertical="center"/>
    </xf>
    <xf numFmtId="0" fontId="4" fillId="18" borderId="16" xfId="0" applyFont="1" applyFill="1" applyBorder="1" applyAlignment="1">
      <alignment vertical="center"/>
    </xf>
    <xf numFmtId="0" fontId="4" fillId="18" borderId="5" xfId="0" applyFont="1" applyFill="1" applyBorder="1" applyAlignment="1">
      <alignment vertical="center"/>
    </xf>
    <xf numFmtId="0" fontId="4" fillId="18" borderId="18" xfId="0" applyFont="1" applyFill="1" applyBorder="1" applyAlignment="1">
      <alignment vertical="center"/>
    </xf>
    <xf numFmtId="0" fontId="4" fillId="18" borderId="17" xfId="0" applyFont="1" applyFill="1" applyBorder="1" applyAlignment="1">
      <alignment vertical="center"/>
    </xf>
    <xf numFmtId="0" fontId="2" fillId="16" borderId="8" xfId="0" applyFont="1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5" fillId="11" borderId="14" xfId="0" applyFont="1" applyFill="1" applyBorder="1" applyAlignment="1">
      <alignment horizontal="center"/>
    </xf>
    <xf numFmtId="0" fontId="5" fillId="11" borderId="16" xfId="0" applyFont="1" applyFill="1" applyBorder="1" applyAlignment="1">
      <alignment horizontal="center"/>
    </xf>
    <xf numFmtId="0" fontId="5" fillId="11" borderId="18" xfId="0" applyFont="1" applyFill="1" applyBorder="1" applyAlignment="1">
      <alignment horizontal="center"/>
    </xf>
    <xf numFmtId="0" fontId="0" fillId="16" borderId="8" xfId="0" applyFill="1" applyBorder="1" applyAlignment="1"/>
    <xf numFmtId="0" fontId="0" fillId="11" borderId="8" xfId="0" applyFill="1" applyBorder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DDF3F7"/>
      <color rgb="FFEDE2F6"/>
      <color rgb="FFECFAFA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igital.govt.nz/standards-and-guidance/privacy-security-and-risk/privacy/privacy-maturity-assessment-framework-pmaf-and-self-assessments/complete-a-self-assessmen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90EBB-CE71-48C6-B628-5B94F6F60414}">
  <sheetPr>
    <pageSetUpPr fitToPage="1"/>
  </sheetPr>
  <dimension ref="A1:BL111"/>
  <sheetViews>
    <sheetView tabSelected="1" zoomScaleNormal="100" zoomScaleSheetLayoutView="80" workbookViewId="0" xr3:uid="{270B2879-8064-5928-94A8-50A8BB01085D}">
      <selection activeCell="M15" sqref="M15"/>
    </sheetView>
  </sheetViews>
  <sheetFormatPr defaultRowHeight="15"/>
  <cols>
    <col min="1" max="1" width="2.5703125" customWidth="1"/>
    <col min="2" max="2" width="4.42578125" customWidth="1"/>
    <col min="3" max="3" width="51.140625" customWidth="1"/>
    <col min="4" max="4" width="14.5703125" customWidth="1"/>
    <col min="5" max="5" width="20.85546875" customWidth="1"/>
    <col min="6" max="6" width="6.140625" customWidth="1"/>
    <col min="7" max="7" width="17.140625" bestFit="1" customWidth="1"/>
    <col min="8" max="8" width="3.5703125" style="104" hidden="1" customWidth="1"/>
    <col min="9" max="9" width="3.85546875" customWidth="1"/>
  </cols>
  <sheetData>
    <row r="1" spans="1:9" ht="7.5" customHeight="1"/>
    <row r="2" spans="1:9" ht="28.5">
      <c r="B2" s="54" t="s">
        <v>0</v>
      </c>
      <c r="C2" s="6"/>
      <c r="D2" s="6"/>
      <c r="E2" s="6"/>
      <c r="F2" s="6"/>
      <c r="G2" s="6"/>
      <c r="H2" s="96"/>
      <c r="I2" s="107"/>
    </row>
    <row r="3" spans="1:9" ht="7.5" customHeight="1">
      <c r="B3" s="54"/>
      <c r="C3" s="6"/>
      <c r="D3" s="6"/>
      <c r="E3" s="6"/>
      <c r="F3" s="6"/>
      <c r="G3" s="6"/>
      <c r="H3" s="96"/>
      <c r="I3" s="108"/>
    </row>
    <row r="4" spans="1:9" s="88" customFormat="1" ht="20.100000000000001" customHeight="1">
      <c r="A4" s="87"/>
      <c r="B4" s="144" t="s">
        <v>1</v>
      </c>
      <c r="C4" s="145"/>
      <c r="D4" s="146"/>
      <c r="E4" s="145"/>
      <c r="F4" s="145"/>
      <c r="G4" s="147"/>
      <c r="H4" s="97"/>
      <c r="I4" s="109"/>
    </row>
    <row r="5" spans="1:9" s="88" customFormat="1" ht="20.100000000000001" customHeight="1">
      <c r="A5" s="87"/>
      <c r="B5" s="148" t="s">
        <v>2</v>
      </c>
      <c r="C5" s="149"/>
      <c r="D5" s="149"/>
      <c r="E5" s="149"/>
      <c r="F5" s="149"/>
      <c r="G5" s="150"/>
      <c r="H5" s="97"/>
      <c r="I5" s="109"/>
    </row>
    <row r="6" spans="1:9" s="88" customFormat="1" ht="20.100000000000001" customHeight="1">
      <c r="A6" s="87"/>
      <c r="B6" s="153" t="s">
        <v>3</v>
      </c>
      <c r="C6" s="151"/>
      <c r="D6" s="151"/>
      <c r="E6" s="151"/>
      <c r="F6" s="151"/>
      <c r="G6" s="152"/>
      <c r="H6" s="97"/>
      <c r="I6" s="109"/>
    </row>
    <row r="7" spans="1:9" ht="33.4" hidden="1" customHeight="1">
      <c r="A7" s="6"/>
      <c r="B7" s="6"/>
      <c r="C7" s="69"/>
      <c r="D7" s="6"/>
      <c r="E7" s="6"/>
      <c r="F7" s="6"/>
      <c r="G7" s="6"/>
      <c r="H7" s="96"/>
      <c r="I7" s="108"/>
    </row>
    <row r="8" spans="1:9" ht="15.75" hidden="1">
      <c r="A8" s="6"/>
      <c r="B8" s="6"/>
      <c r="C8" s="90" t="s">
        <v>4</v>
      </c>
      <c r="D8" s="71" t="s">
        <v>5</v>
      </c>
      <c r="E8" s="154" t="s">
        <v>6</v>
      </c>
      <c r="F8" s="159"/>
      <c r="G8" s="71" t="s">
        <v>7</v>
      </c>
      <c r="H8" s="96"/>
      <c r="I8" s="108"/>
    </row>
    <row r="9" spans="1:9" hidden="1">
      <c r="A9" s="6"/>
      <c r="B9" s="6"/>
      <c r="C9" s="91" t="s">
        <v>8</v>
      </c>
      <c r="D9" s="70" t="s">
        <v>9</v>
      </c>
      <c r="E9" s="155" t="s">
        <v>10</v>
      </c>
      <c r="F9" s="160"/>
      <c r="G9" s="70" t="s">
        <v>11</v>
      </c>
      <c r="H9" s="96"/>
      <c r="I9" s="108"/>
    </row>
    <row r="10" spans="1:9" ht="8.1" hidden="1" customHeight="1">
      <c r="A10" s="6"/>
      <c r="B10" s="6"/>
      <c r="C10" s="6"/>
      <c r="D10" s="72"/>
      <c r="E10" s="72"/>
      <c r="F10" s="6"/>
      <c r="G10" s="72"/>
      <c r="H10" s="96"/>
      <c r="I10" s="108"/>
    </row>
    <row r="11" spans="1:9" ht="26.25" customHeight="1">
      <c r="A11" s="6"/>
      <c r="B11" s="89" t="s">
        <v>12</v>
      </c>
      <c r="C11" s="6"/>
      <c r="D11" s="6"/>
      <c r="E11" s="6"/>
      <c r="F11" s="6"/>
      <c r="G11" s="6"/>
      <c r="H11" s="96"/>
      <c r="I11" s="108"/>
    </row>
    <row r="12" spans="1:9" ht="34.9" customHeight="1">
      <c r="A12" s="6"/>
      <c r="B12" s="18" t="s">
        <v>13</v>
      </c>
      <c r="C12" s="19"/>
      <c r="D12" s="19"/>
      <c r="E12" s="19"/>
      <c r="F12" s="19"/>
      <c r="G12" s="55"/>
      <c r="H12" s="98"/>
      <c r="I12" s="108"/>
    </row>
    <row r="13" spans="1:9" ht="18" customHeight="1" thickBot="1">
      <c r="A13" s="6"/>
      <c r="B13" s="11" t="s">
        <v>14</v>
      </c>
      <c r="C13" s="12"/>
      <c r="D13" s="13"/>
      <c r="E13" s="13"/>
      <c r="F13" s="138"/>
      <c r="G13" s="156" t="str">
        <f>IF(F17&gt;25,"Managed",IF(F17&lt;15,"Informal","Foundational"))</f>
        <v>Informal</v>
      </c>
      <c r="H13" s="99"/>
      <c r="I13" s="108"/>
    </row>
    <row r="14" spans="1:9" ht="18" customHeight="1">
      <c r="A14" s="6"/>
      <c r="B14" s="14"/>
      <c r="C14" s="73" t="s">
        <v>15</v>
      </c>
      <c r="D14" s="1"/>
      <c r="E14" s="74" t="s">
        <v>16</v>
      </c>
      <c r="F14" s="139">
        <f>VLOOKUP(E14,'Maturity Values'!$A$4:$B$7,2,FALSE)</f>
        <v>0</v>
      </c>
      <c r="G14" s="157"/>
      <c r="H14" s="100"/>
      <c r="I14" s="108"/>
    </row>
    <row r="15" spans="1:9" ht="18" customHeight="1">
      <c r="A15" s="6"/>
      <c r="B15" s="14"/>
      <c r="C15" s="73" t="s">
        <v>17</v>
      </c>
      <c r="D15" s="1"/>
      <c r="E15" s="76" t="s">
        <v>16</v>
      </c>
      <c r="F15" s="139">
        <f>VLOOKUP(E15,'Maturity Values'!$A$4:$B$7,2,FALSE)</f>
        <v>0</v>
      </c>
      <c r="G15" s="157"/>
      <c r="H15" s="100"/>
      <c r="I15" s="108"/>
    </row>
    <row r="16" spans="1:9" ht="18" customHeight="1" thickBot="1">
      <c r="A16" s="6"/>
      <c r="B16" s="14"/>
      <c r="C16" s="73" t="s">
        <v>18</v>
      </c>
      <c r="D16" s="1"/>
      <c r="E16" s="75" t="s">
        <v>16</v>
      </c>
      <c r="F16" s="139">
        <f>VLOOKUP(E16,'Maturity Values'!$A$4:$B$7,2,FALSE)</f>
        <v>0</v>
      </c>
      <c r="G16" s="157"/>
      <c r="H16" s="100"/>
      <c r="I16" s="108"/>
    </row>
    <row r="17" spans="1:9" ht="18" customHeight="1">
      <c r="A17" s="6"/>
      <c r="B17" s="15"/>
      <c r="C17" s="17"/>
      <c r="D17" s="17"/>
      <c r="E17" s="83" t="s">
        <v>19</v>
      </c>
      <c r="F17" s="140">
        <f>+SUM(F14:F16)/3</f>
        <v>0</v>
      </c>
      <c r="G17" s="158"/>
      <c r="H17" s="101"/>
      <c r="I17" s="108"/>
    </row>
    <row r="18" spans="1:9" ht="18" customHeight="1" thickBot="1">
      <c r="A18" s="6"/>
      <c r="B18" s="11" t="s">
        <v>20</v>
      </c>
      <c r="C18" s="12"/>
      <c r="D18" s="13"/>
      <c r="E18" s="13"/>
      <c r="F18" s="141"/>
      <c r="G18" s="156" t="str">
        <f>IF(F22&gt;25,"Managed",IF(F22&lt;15,"Informal","Foundational"))</f>
        <v>Informal</v>
      </c>
      <c r="H18" s="99"/>
      <c r="I18" s="108"/>
    </row>
    <row r="19" spans="1:9" ht="18" customHeight="1">
      <c r="A19" s="6"/>
      <c r="B19" s="14"/>
      <c r="C19" s="73" t="s">
        <v>21</v>
      </c>
      <c r="D19" s="1"/>
      <c r="E19" s="78" t="s">
        <v>16</v>
      </c>
      <c r="F19" s="139">
        <f>VLOOKUP(E19,'Maturity Values'!$A$4:$B$7,2,FALSE)</f>
        <v>0</v>
      </c>
      <c r="G19" s="157"/>
      <c r="H19" s="99"/>
      <c r="I19" s="108"/>
    </row>
    <row r="20" spans="1:9" ht="18" customHeight="1">
      <c r="A20" s="6"/>
      <c r="B20" s="14"/>
      <c r="C20" s="73" t="s">
        <v>22</v>
      </c>
      <c r="D20" s="1"/>
      <c r="E20" s="79" t="s">
        <v>16</v>
      </c>
      <c r="F20" s="139">
        <f>VLOOKUP(E20,'Maturity Values'!$A$4:$B$7,2,FALSE)</f>
        <v>0</v>
      </c>
      <c r="G20" s="157"/>
      <c r="H20" s="99"/>
      <c r="I20" s="108"/>
    </row>
    <row r="21" spans="1:9" ht="18" customHeight="1" thickBot="1">
      <c r="A21" s="6"/>
      <c r="B21" s="14"/>
      <c r="C21" s="73" t="s">
        <v>23</v>
      </c>
      <c r="D21" s="1"/>
      <c r="E21" s="80" t="s">
        <v>16</v>
      </c>
      <c r="F21" s="139">
        <f>VLOOKUP(E21,'Maturity Values'!$A$4:$B$7,2,FALSE)</f>
        <v>0</v>
      </c>
      <c r="G21" s="157"/>
      <c r="H21" s="99"/>
      <c r="I21" s="108"/>
    </row>
    <row r="22" spans="1:9" ht="18" customHeight="1">
      <c r="A22" s="6"/>
      <c r="B22" s="15"/>
      <c r="C22" s="16"/>
      <c r="D22" s="16"/>
      <c r="E22" s="83" t="s">
        <v>19</v>
      </c>
      <c r="F22" s="140">
        <f>+SUM(F19:F21)/3</f>
        <v>0</v>
      </c>
      <c r="G22" s="158"/>
      <c r="H22" s="101"/>
      <c r="I22" s="108"/>
    </row>
    <row r="23" spans="1:9" ht="18" customHeight="1" thickBot="1">
      <c r="A23" s="6"/>
      <c r="B23" s="11" t="s">
        <v>24</v>
      </c>
      <c r="C23" s="12"/>
      <c r="D23" s="13"/>
      <c r="E23" s="13"/>
      <c r="F23" s="141"/>
      <c r="G23" s="156" t="str">
        <f>IF(F27&gt;25,"Managed",IF(F27&lt;15,"Informal","Foundational"))</f>
        <v>Informal</v>
      </c>
      <c r="H23" s="99"/>
      <c r="I23" s="108"/>
    </row>
    <row r="24" spans="1:9" ht="18" customHeight="1">
      <c r="A24" s="6"/>
      <c r="B24" s="14"/>
      <c r="C24" s="73" t="s">
        <v>25</v>
      </c>
      <c r="D24" s="1"/>
      <c r="E24" s="74" t="s">
        <v>16</v>
      </c>
      <c r="F24" s="139">
        <f>VLOOKUP(E24,'Maturity Values'!$A$4:$B$7,2,FALSE)</f>
        <v>0</v>
      </c>
      <c r="G24" s="157"/>
      <c r="H24" s="99"/>
      <c r="I24" s="108"/>
    </row>
    <row r="25" spans="1:9" ht="18" customHeight="1">
      <c r="A25" s="6"/>
      <c r="B25" s="14"/>
      <c r="C25" s="73" t="s">
        <v>26</v>
      </c>
      <c r="D25" s="1"/>
      <c r="E25" s="76" t="s">
        <v>16</v>
      </c>
      <c r="F25" s="139">
        <f>VLOOKUP(E25,'Maturity Values'!$A$4:$B$7,2,FALSE)</f>
        <v>0</v>
      </c>
      <c r="G25" s="157"/>
      <c r="H25" s="99"/>
      <c r="I25" s="108"/>
    </row>
    <row r="26" spans="1:9" ht="18" customHeight="1" thickBot="1">
      <c r="A26" s="6"/>
      <c r="B26" s="14"/>
      <c r="C26" s="73" t="s">
        <v>27</v>
      </c>
      <c r="D26" s="1"/>
      <c r="E26" s="75" t="s">
        <v>16</v>
      </c>
      <c r="F26" s="139">
        <f>VLOOKUP(E26,'Maturity Values'!$A$4:$B$7,2,FALSE)</f>
        <v>0</v>
      </c>
      <c r="G26" s="157"/>
      <c r="H26" s="99"/>
      <c r="I26" s="108"/>
    </row>
    <row r="27" spans="1:9" ht="18" customHeight="1">
      <c r="A27" s="6"/>
      <c r="B27" s="15"/>
      <c r="C27" s="16"/>
      <c r="D27" s="16"/>
      <c r="E27" s="83" t="s">
        <v>19</v>
      </c>
      <c r="F27" s="140">
        <f>+SUM(F24:F26)/3</f>
        <v>0</v>
      </c>
      <c r="G27" s="158"/>
      <c r="H27" s="101"/>
      <c r="I27" s="108"/>
    </row>
    <row r="28" spans="1:9" ht="18" customHeight="1" thickBot="1">
      <c r="A28" s="6"/>
      <c r="B28" s="11" t="s">
        <v>28</v>
      </c>
      <c r="C28" s="12"/>
      <c r="D28" s="13"/>
      <c r="E28" s="13"/>
      <c r="F28" s="141"/>
      <c r="G28" s="156" t="str">
        <f>IF(F32&gt;25,"Managed",IF(F32&lt;15,"Informal","Foundational"))</f>
        <v>Informal</v>
      </c>
      <c r="H28" s="99"/>
      <c r="I28" s="108"/>
    </row>
    <row r="29" spans="1:9" ht="18" customHeight="1">
      <c r="A29" s="6"/>
      <c r="B29" s="14"/>
      <c r="C29" s="73" t="s">
        <v>29</v>
      </c>
      <c r="D29" s="1"/>
      <c r="E29" s="74" t="s">
        <v>16</v>
      </c>
      <c r="F29" s="139">
        <f>VLOOKUP(E29,'Maturity Values'!$A$4:$B$7,2,FALSE)</f>
        <v>0</v>
      </c>
      <c r="G29" s="157"/>
      <c r="H29" s="99"/>
      <c r="I29" s="108"/>
    </row>
    <row r="30" spans="1:9" ht="18" customHeight="1">
      <c r="A30" s="6"/>
      <c r="B30" s="14"/>
      <c r="C30" s="73" t="s">
        <v>30</v>
      </c>
      <c r="D30" s="1"/>
      <c r="E30" s="76" t="s">
        <v>16</v>
      </c>
      <c r="F30" s="139">
        <f>VLOOKUP(E30,'Maturity Values'!$A$4:$B$7,2,FALSE)</f>
        <v>0</v>
      </c>
      <c r="G30" s="157"/>
      <c r="H30" s="99"/>
      <c r="I30" s="108"/>
    </row>
    <row r="31" spans="1:9" ht="18" customHeight="1" thickBot="1">
      <c r="A31" s="6"/>
      <c r="B31" s="14"/>
      <c r="C31" s="73" t="s">
        <v>31</v>
      </c>
      <c r="D31" s="1"/>
      <c r="E31" s="75" t="s">
        <v>16</v>
      </c>
      <c r="F31" s="139">
        <f>VLOOKUP(E31,'Maturity Values'!$A$4:$B$7,2,FALSE)</f>
        <v>0</v>
      </c>
      <c r="G31" s="157"/>
      <c r="H31" s="99"/>
      <c r="I31" s="108"/>
    </row>
    <row r="32" spans="1:9" ht="18" customHeight="1">
      <c r="A32" s="6"/>
      <c r="B32" s="15"/>
      <c r="C32" s="16"/>
      <c r="D32" s="16"/>
      <c r="E32" s="83" t="s">
        <v>19</v>
      </c>
      <c r="F32" s="139">
        <f>+SUM(F29:F31)/3</f>
        <v>0</v>
      </c>
      <c r="G32" s="158"/>
      <c r="H32" s="101"/>
      <c r="I32" s="108"/>
    </row>
    <row r="33" spans="1:9" ht="18" customHeight="1" thickBot="1">
      <c r="A33" s="6"/>
      <c r="B33" s="11" t="s">
        <v>32</v>
      </c>
      <c r="C33" s="12"/>
      <c r="D33" s="13"/>
      <c r="E33" s="13"/>
      <c r="F33" s="141"/>
      <c r="G33" s="156" t="str">
        <f>IF(F36&gt;25,"Managed",IF(F36&lt;15,"Informal","Foundational"))</f>
        <v>Informal</v>
      </c>
      <c r="H33" s="99"/>
      <c r="I33" s="108"/>
    </row>
    <row r="34" spans="1:9" ht="18" customHeight="1">
      <c r="A34" s="6"/>
      <c r="B34" s="14"/>
      <c r="C34" s="73" t="s">
        <v>33</v>
      </c>
      <c r="D34" s="1"/>
      <c r="E34" s="74" t="s">
        <v>16</v>
      </c>
      <c r="F34" s="139">
        <f>VLOOKUP(E34,'Maturity Values'!$A$4:$B$7,2,FALSE)</f>
        <v>0</v>
      </c>
      <c r="G34" s="157"/>
      <c r="H34" s="99"/>
      <c r="I34" s="108"/>
    </row>
    <row r="35" spans="1:9" ht="18" customHeight="1" thickBot="1">
      <c r="A35" s="6"/>
      <c r="B35" s="14"/>
      <c r="C35" s="73" t="s">
        <v>34</v>
      </c>
      <c r="D35" s="1"/>
      <c r="E35" s="75" t="s">
        <v>16</v>
      </c>
      <c r="F35" s="139">
        <f>VLOOKUP(E35,'Maturity Values'!$A$4:$B$7,2,FALSE)</f>
        <v>0</v>
      </c>
      <c r="G35" s="157"/>
      <c r="H35" s="99"/>
      <c r="I35" s="108"/>
    </row>
    <row r="36" spans="1:9" ht="18" customHeight="1">
      <c r="A36" s="6"/>
      <c r="B36" s="14"/>
      <c r="C36" s="1"/>
      <c r="D36" s="1"/>
      <c r="E36" s="83" t="s">
        <v>19</v>
      </c>
      <c r="F36" s="142">
        <f>+SUM(F34:F35)/2</f>
        <v>0</v>
      </c>
      <c r="G36" s="158"/>
      <c r="H36" s="101"/>
      <c r="I36" s="108"/>
    </row>
    <row r="37" spans="1:9" ht="35.450000000000003" customHeight="1">
      <c r="A37" s="6"/>
      <c r="B37" s="18"/>
      <c r="C37" s="19"/>
      <c r="D37" s="19"/>
      <c r="E37" s="84" t="s">
        <v>35</v>
      </c>
      <c r="F37" s="19"/>
      <c r="G37" s="64" t="str">
        <f>IF(H37&gt;25,"Managed",IF(H37&lt;15,"Informal","Foundational"))</f>
        <v>Informal</v>
      </c>
      <c r="H37" s="102">
        <f>(SUM(F14:F16)+SUM(F19:F21)+SUM(F24:F26)+SUM(F29:F31)+SUM(F34:F35))/14</f>
        <v>0</v>
      </c>
      <c r="I37" s="110"/>
    </row>
    <row r="38" spans="1:9" ht="22.5" customHeight="1">
      <c r="A38" s="6"/>
      <c r="B38" s="5"/>
      <c r="C38" s="5"/>
      <c r="D38" s="5"/>
      <c r="E38" s="5"/>
      <c r="F38" s="5"/>
      <c r="G38" s="8"/>
      <c r="H38" s="103"/>
      <c r="I38" s="110"/>
    </row>
    <row r="39" spans="1:9" ht="35.450000000000003" customHeight="1">
      <c r="A39" s="6"/>
      <c r="B39" s="20" t="s">
        <v>36</v>
      </c>
      <c r="C39" s="21"/>
      <c r="D39" s="21"/>
      <c r="E39" s="21"/>
      <c r="F39" s="21"/>
      <c r="G39" s="56"/>
      <c r="H39" s="96"/>
      <c r="I39" s="108"/>
    </row>
    <row r="40" spans="1:9" ht="18" customHeight="1" thickBot="1">
      <c r="A40" s="6"/>
      <c r="B40" s="23" t="s">
        <v>37</v>
      </c>
      <c r="C40" s="24"/>
      <c r="D40" s="25"/>
      <c r="E40" s="25"/>
      <c r="F40" s="57"/>
      <c r="G40" s="156" t="str">
        <f>IF(F43&gt;25,"Managed",IF(F43&lt;15,"Informal","Foundational"))</f>
        <v>Informal</v>
      </c>
      <c r="I40" s="108"/>
    </row>
    <row r="41" spans="1:9" ht="18" customHeight="1">
      <c r="A41" s="6"/>
      <c r="B41" s="22"/>
      <c r="C41" s="10" t="s">
        <v>38</v>
      </c>
      <c r="D41" s="2"/>
      <c r="E41" s="74" t="s">
        <v>16</v>
      </c>
      <c r="F41" s="132">
        <f>VLOOKUP(E41,'Maturity Values'!$A$4:$B$7,2,FALSE)</f>
        <v>0</v>
      </c>
      <c r="G41" s="157"/>
      <c r="H41" s="96"/>
      <c r="I41" s="108"/>
    </row>
    <row r="42" spans="1:9" ht="18" customHeight="1" thickBot="1">
      <c r="A42" s="6"/>
      <c r="B42" s="22"/>
      <c r="C42" s="10" t="s">
        <v>39</v>
      </c>
      <c r="D42" s="2"/>
      <c r="E42" s="75" t="s">
        <v>16</v>
      </c>
      <c r="F42" s="132">
        <f>VLOOKUP(E42,'Maturity Values'!$A$4:$B$7,2,FALSE)</f>
        <v>0</v>
      </c>
      <c r="G42" s="157"/>
      <c r="H42" s="96"/>
      <c r="I42" s="108"/>
    </row>
    <row r="43" spans="1:9" ht="18" customHeight="1">
      <c r="A43" s="6"/>
      <c r="B43" s="26"/>
      <c r="C43" s="27"/>
      <c r="D43" s="27"/>
      <c r="E43" s="86" t="s">
        <v>19</v>
      </c>
      <c r="F43" s="133">
        <f>+SUM(F41:F42)/2</f>
        <v>0</v>
      </c>
      <c r="G43" s="158"/>
      <c r="H43" s="101"/>
      <c r="I43" s="108"/>
    </row>
    <row r="44" spans="1:9" ht="18" customHeight="1" thickBot="1">
      <c r="A44" s="6"/>
      <c r="B44" s="23" t="s">
        <v>40</v>
      </c>
      <c r="C44" s="24"/>
      <c r="D44" s="25"/>
      <c r="E44" s="25"/>
      <c r="F44" s="61"/>
      <c r="G44" s="156" t="str">
        <f>IF(F48&gt;25,"Managed",IF(F48&lt;15,"Informal","Foundational"))</f>
        <v>Informal</v>
      </c>
      <c r="H44" s="105"/>
      <c r="I44" s="108"/>
    </row>
    <row r="45" spans="1:9" ht="18" customHeight="1">
      <c r="A45" s="6"/>
      <c r="B45" s="22"/>
      <c r="C45" s="10" t="s">
        <v>41</v>
      </c>
      <c r="D45" s="2"/>
      <c r="E45" s="74" t="s">
        <v>16</v>
      </c>
      <c r="F45" s="132">
        <f>VLOOKUP(E45,'Maturity Values'!$A$4:$B$7,2,FALSE)</f>
        <v>0</v>
      </c>
      <c r="G45" s="157"/>
      <c r="H45" s="99"/>
      <c r="I45" s="108"/>
    </row>
    <row r="46" spans="1:9" ht="18" customHeight="1">
      <c r="A46" s="6"/>
      <c r="B46" s="22"/>
      <c r="C46" s="10" t="s">
        <v>42</v>
      </c>
      <c r="D46" s="2"/>
      <c r="E46" s="76" t="s">
        <v>16</v>
      </c>
      <c r="F46" s="132">
        <f>VLOOKUP(E46,'Maturity Values'!$A$4:$B$7,2,FALSE)</f>
        <v>0</v>
      </c>
      <c r="G46" s="157"/>
      <c r="H46" s="99"/>
      <c r="I46" s="108"/>
    </row>
    <row r="47" spans="1:9" ht="18" customHeight="1" thickBot="1">
      <c r="A47" s="6"/>
      <c r="B47" s="22"/>
      <c r="C47" s="10" t="s">
        <v>43</v>
      </c>
      <c r="D47" s="2"/>
      <c r="E47" s="75" t="s">
        <v>16</v>
      </c>
      <c r="F47" s="132">
        <f>VLOOKUP(E47,'Maturity Values'!$A$4:$B$7,2,FALSE)</f>
        <v>0</v>
      </c>
      <c r="G47" s="157"/>
      <c r="H47" s="99"/>
      <c r="I47" s="108"/>
    </row>
    <row r="48" spans="1:9" ht="18" customHeight="1">
      <c r="A48" s="6"/>
      <c r="B48" s="26"/>
      <c r="C48" s="27"/>
      <c r="D48" s="27"/>
      <c r="E48" s="86" t="s">
        <v>19</v>
      </c>
      <c r="F48" s="133">
        <f>+SUM(F45:F47)/3</f>
        <v>0</v>
      </c>
      <c r="G48" s="158"/>
      <c r="H48" s="101"/>
      <c r="I48" s="108"/>
    </row>
    <row r="49" spans="1:64" ht="18" customHeight="1" thickBot="1">
      <c r="A49" s="6"/>
      <c r="B49" s="23" t="s">
        <v>44</v>
      </c>
      <c r="C49" s="24"/>
      <c r="D49" s="25"/>
      <c r="E49" s="25"/>
      <c r="F49" s="62"/>
      <c r="G49" s="156" t="str">
        <f>IF(F51&gt;25,"Managed",IF(F51&lt;15,"Informal","Foundational"))</f>
        <v>Informal</v>
      </c>
      <c r="H49" s="105"/>
      <c r="I49" s="108"/>
    </row>
    <row r="50" spans="1:64" ht="18" customHeight="1" thickBot="1">
      <c r="A50" s="6"/>
      <c r="B50" s="22"/>
      <c r="C50" s="10" t="s">
        <v>45</v>
      </c>
      <c r="D50" s="2"/>
      <c r="E50" s="77" t="s">
        <v>16</v>
      </c>
      <c r="F50" s="132">
        <f>VLOOKUP(E50,'Maturity Values'!$A$4:$B$7,2,FALSE)</f>
        <v>0</v>
      </c>
      <c r="G50" s="157"/>
      <c r="H50" s="99"/>
      <c r="I50" s="108"/>
    </row>
    <row r="51" spans="1:64" ht="18" customHeight="1">
      <c r="A51" s="6"/>
      <c r="B51" s="22"/>
      <c r="C51" s="2"/>
      <c r="D51" s="2"/>
      <c r="E51" s="86" t="s">
        <v>19</v>
      </c>
      <c r="F51" s="134">
        <f>+SUM(F50)</f>
        <v>0</v>
      </c>
      <c r="G51" s="158"/>
      <c r="H51" s="101"/>
      <c r="I51" s="108"/>
    </row>
    <row r="52" spans="1:64" ht="35.1" customHeight="1">
      <c r="A52" s="6"/>
      <c r="B52" s="65"/>
      <c r="C52" s="66"/>
      <c r="D52" s="66"/>
      <c r="E52" s="85" t="s">
        <v>35</v>
      </c>
      <c r="F52" s="66"/>
      <c r="G52" s="67" t="str">
        <f>IF(H52&gt;25,"Managed",IF(H52&lt;15,"Informal","Foundational"))</f>
        <v>Informal</v>
      </c>
      <c r="H52" s="102">
        <f>(SUM(F41:F42)+SUM(F45:F47)+SUM(F50:F50))/6</f>
        <v>0</v>
      </c>
      <c r="I52" s="108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6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</row>
    <row r="53" spans="1:64" s="6" customFormat="1" ht="22.5" customHeight="1">
      <c r="B53" s="5"/>
      <c r="C53" s="5"/>
      <c r="D53" s="5"/>
      <c r="E53" s="5"/>
      <c r="F53" s="5"/>
      <c r="G53" s="5"/>
      <c r="H53" s="106"/>
      <c r="I53" s="111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7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</row>
    <row r="54" spans="1:64" ht="35.450000000000003" customHeight="1">
      <c r="A54" s="6"/>
      <c r="B54" s="28" t="s">
        <v>46</v>
      </c>
      <c r="C54" s="29"/>
      <c r="D54" s="29"/>
      <c r="E54" s="29"/>
      <c r="F54" s="29"/>
      <c r="G54" s="81"/>
      <c r="H54" s="96"/>
      <c r="I54" s="108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6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</row>
    <row r="55" spans="1:64" ht="18" customHeight="1" thickBot="1">
      <c r="A55" s="6"/>
      <c r="B55" s="40" t="s">
        <v>47</v>
      </c>
      <c r="C55" s="41"/>
      <c r="D55" s="42"/>
      <c r="E55" s="42"/>
      <c r="F55" s="42"/>
      <c r="G55" s="156" t="str">
        <f>IF(F59&gt;25,"Managed",IF(F59&lt;15,"Informal","Foundational"))</f>
        <v>Informal</v>
      </c>
      <c r="H55" s="105"/>
      <c r="I55" s="108"/>
    </row>
    <row r="56" spans="1:64" ht="18" customHeight="1">
      <c r="A56" s="6"/>
      <c r="B56" s="30"/>
      <c r="C56" s="7" t="s">
        <v>48</v>
      </c>
      <c r="D56" s="3"/>
      <c r="E56" s="74" t="s">
        <v>16</v>
      </c>
      <c r="F56" s="130">
        <f>VLOOKUP(E56,'Maturity Values'!$A$4:$B$7,2,FALSE)</f>
        <v>0</v>
      </c>
      <c r="G56" s="157"/>
      <c r="H56" s="99"/>
      <c r="I56" s="108"/>
    </row>
    <row r="57" spans="1:64" ht="18" customHeight="1">
      <c r="A57" s="6"/>
      <c r="B57" s="30"/>
      <c r="C57" s="7" t="s">
        <v>49</v>
      </c>
      <c r="D57" s="3"/>
      <c r="E57" s="76" t="s">
        <v>16</v>
      </c>
      <c r="F57" s="130">
        <f>VLOOKUP(E57,'Maturity Values'!$A$4:$B$7,2,FALSE)</f>
        <v>0</v>
      </c>
      <c r="G57" s="157"/>
      <c r="H57" s="99"/>
      <c r="I57" s="108"/>
    </row>
    <row r="58" spans="1:64" ht="18" customHeight="1" thickBot="1">
      <c r="A58" s="6"/>
      <c r="B58" s="30"/>
      <c r="C58" s="7" t="s">
        <v>50</v>
      </c>
      <c r="D58" s="3"/>
      <c r="E58" s="75" t="s">
        <v>16</v>
      </c>
      <c r="F58" s="130">
        <f>VLOOKUP(E58,'Maturity Values'!$A$4:$B$7,2,FALSE)</f>
        <v>0</v>
      </c>
      <c r="G58" s="157"/>
      <c r="H58" s="99"/>
      <c r="I58" s="108"/>
    </row>
    <row r="59" spans="1:64" ht="18" customHeight="1">
      <c r="A59" s="6"/>
      <c r="B59" s="43"/>
      <c r="C59" s="44"/>
      <c r="D59" s="44"/>
      <c r="E59" s="92" t="s">
        <v>19</v>
      </c>
      <c r="F59" s="131">
        <f>+SUM(F56:F58)/3</f>
        <v>0</v>
      </c>
      <c r="G59" s="158"/>
      <c r="H59" s="101"/>
      <c r="I59" s="108"/>
    </row>
    <row r="60" spans="1:64" ht="18" customHeight="1" thickBot="1">
      <c r="A60" s="6"/>
      <c r="B60" s="40" t="s">
        <v>51</v>
      </c>
      <c r="C60" s="41"/>
      <c r="D60" s="42"/>
      <c r="E60" s="42"/>
      <c r="F60" s="63"/>
      <c r="G60" s="156" t="str">
        <f>IF(F63&gt;25,"Managed",IF(F63&lt;15,"Informal","Foundational"))</f>
        <v>Informal</v>
      </c>
      <c r="H60" s="105"/>
      <c r="I60" s="108"/>
    </row>
    <row r="61" spans="1:64" ht="18" customHeight="1">
      <c r="A61" s="6"/>
      <c r="B61" s="30"/>
      <c r="C61" s="7" t="s">
        <v>52</v>
      </c>
      <c r="D61" s="3"/>
      <c r="E61" s="74" t="s">
        <v>16</v>
      </c>
      <c r="F61" s="130">
        <f>VLOOKUP(E61,'Maturity Values'!$A$4:$B$7,2,FALSE)</f>
        <v>0</v>
      </c>
      <c r="G61" s="157"/>
      <c r="H61" s="99"/>
      <c r="I61" s="108"/>
    </row>
    <row r="62" spans="1:64" ht="18" customHeight="1" thickBot="1">
      <c r="A62" s="6"/>
      <c r="B62" s="30"/>
      <c r="C62" s="7" t="s">
        <v>53</v>
      </c>
      <c r="D62" s="3"/>
      <c r="E62" s="75" t="s">
        <v>16</v>
      </c>
      <c r="F62" s="130">
        <f>VLOOKUP(E62,'Maturity Values'!$A$4:$B$7,2,FALSE)</f>
        <v>0</v>
      </c>
      <c r="G62" s="157"/>
      <c r="H62" s="99"/>
      <c r="I62" s="108"/>
    </row>
    <row r="63" spans="1:64" ht="18" customHeight="1">
      <c r="A63" s="6"/>
      <c r="B63" s="43"/>
      <c r="C63" s="44"/>
      <c r="D63" s="44"/>
      <c r="E63" s="92" t="s">
        <v>19</v>
      </c>
      <c r="F63" s="131">
        <f>+SUM(F61:F62)/2</f>
        <v>0</v>
      </c>
      <c r="G63" s="158"/>
      <c r="H63" s="101"/>
      <c r="I63" s="108"/>
    </row>
    <row r="64" spans="1:64" ht="34.5" customHeight="1">
      <c r="A64" s="6"/>
      <c r="B64" s="31"/>
      <c r="C64" s="32"/>
      <c r="D64" s="32"/>
      <c r="E64" s="94" t="s">
        <v>35</v>
      </c>
      <c r="F64" s="32"/>
      <c r="G64" s="39" t="str">
        <f>IF(H64&gt;25,"Managed",IF(H64&lt;15,"Informal","Foundational"))</f>
        <v>Informal</v>
      </c>
      <c r="H64" s="102">
        <f>(SUM(F56:F58)+SUM(F61:F62))/5</f>
        <v>0</v>
      </c>
      <c r="I64" s="108"/>
    </row>
    <row r="65" spans="1:9" ht="22.5" customHeight="1">
      <c r="A65" s="6"/>
      <c r="B65" s="5"/>
      <c r="C65" s="5"/>
      <c r="D65" s="5"/>
      <c r="E65" s="5"/>
      <c r="F65" s="5"/>
      <c r="G65" s="5"/>
      <c r="H65" s="102"/>
      <c r="I65" s="108"/>
    </row>
    <row r="66" spans="1:9" ht="35.1" customHeight="1">
      <c r="A66" s="6"/>
      <c r="B66" s="33" t="s">
        <v>54</v>
      </c>
      <c r="C66" s="34"/>
      <c r="D66" s="34"/>
      <c r="E66" s="34"/>
      <c r="F66" s="34"/>
      <c r="G66" s="82"/>
      <c r="H66" s="99"/>
      <c r="I66" s="108"/>
    </row>
    <row r="67" spans="1:9" ht="18" customHeight="1" thickBot="1">
      <c r="A67" s="6"/>
      <c r="B67" s="45" t="s">
        <v>55</v>
      </c>
      <c r="C67" s="46"/>
      <c r="D67" s="47"/>
      <c r="E67" s="47"/>
      <c r="F67" s="47"/>
      <c r="G67" s="156" t="str">
        <f>IF(F71&gt;25,"Managed",IF(F71&lt;15,"Informal","Foundational"))</f>
        <v>Informal</v>
      </c>
      <c r="H67" s="105"/>
      <c r="I67" s="108"/>
    </row>
    <row r="68" spans="1:9" ht="18" customHeight="1">
      <c r="A68" s="6"/>
      <c r="B68" s="35"/>
      <c r="C68" s="9" t="s">
        <v>56</v>
      </c>
      <c r="D68" s="4"/>
      <c r="E68" s="74" t="s">
        <v>16</v>
      </c>
      <c r="F68" s="143">
        <f>VLOOKUP(E68,'Maturity Values'!$A$4:$B$7,2,FALSE)</f>
        <v>0</v>
      </c>
      <c r="G68" s="157"/>
      <c r="H68" s="99"/>
      <c r="I68" s="108"/>
    </row>
    <row r="69" spans="1:9" ht="18" customHeight="1">
      <c r="A69" s="6"/>
      <c r="B69" s="35"/>
      <c r="C69" s="9" t="s">
        <v>57</v>
      </c>
      <c r="D69" s="4"/>
      <c r="E69" s="76" t="s">
        <v>16</v>
      </c>
      <c r="F69" s="143">
        <f>VLOOKUP(E69,'Maturity Values'!$A$4:$B$7,2,FALSE)</f>
        <v>0</v>
      </c>
      <c r="G69" s="157"/>
      <c r="H69" s="99"/>
      <c r="I69" s="108"/>
    </row>
    <row r="70" spans="1:9" ht="18" customHeight="1" thickBot="1">
      <c r="A70" s="6"/>
      <c r="B70" s="35"/>
      <c r="C70" s="9" t="s">
        <v>58</v>
      </c>
      <c r="D70" s="4"/>
      <c r="E70" s="75" t="s">
        <v>16</v>
      </c>
      <c r="F70" s="143">
        <f>VLOOKUP(E70,'Maturity Values'!$A$4:$B$7,2,FALSE)</f>
        <v>0</v>
      </c>
      <c r="G70" s="157"/>
      <c r="H70" s="99"/>
      <c r="I70" s="108"/>
    </row>
    <row r="71" spans="1:9" ht="18" customHeight="1">
      <c r="A71" s="6"/>
      <c r="B71" s="48"/>
      <c r="C71" s="50"/>
      <c r="D71" s="50"/>
      <c r="E71" s="93" t="s">
        <v>19</v>
      </c>
      <c r="F71" s="135">
        <f>+SUM(F68:F70)/3</f>
        <v>0</v>
      </c>
      <c r="G71" s="158"/>
      <c r="H71" s="101"/>
      <c r="I71" s="108"/>
    </row>
    <row r="72" spans="1:9" ht="18" customHeight="1" thickBot="1">
      <c r="A72" s="6"/>
      <c r="B72" s="45" t="s">
        <v>59</v>
      </c>
      <c r="C72" s="46"/>
      <c r="D72" s="47"/>
      <c r="E72" s="47"/>
      <c r="F72" s="136"/>
      <c r="G72" s="156" t="str">
        <f>IF(F76&gt;25,"Managed",IF(F76&lt;15,"Informal","Foundational"))</f>
        <v>Informal</v>
      </c>
      <c r="H72" s="105"/>
      <c r="I72" s="108"/>
    </row>
    <row r="73" spans="1:9" ht="18" customHeight="1">
      <c r="A73" s="6"/>
      <c r="B73" s="35"/>
      <c r="C73" s="9" t="s">
        <v>60</v>
      </c>
      <c r="D73" s="4"/>
      <c r="E73" s="74" t="s">
        <v>16</v>
      </c>
      <c r="F73" s="143">
        <f>VLOOKUP(E73,'Maturity Values'!$A$4:$B$7,2,FALSE)</f>
        <v>0</v>
      </c>
      <c r="G73" s="157"/>
      <c r="H73" s="99"/>
      <c r="I73" s="108"/>
    </row>
    <row r="74" spans="1:9" ht="18" customHeight="1">
      <c r="A74" s="6"/>
      <c r="B74" s="35"/>
      <c r="C74" s="9" t="s">
        <v>61</v>
      </c>
      <c r="D74" s="4"/>
      <c r="E74" s="76" t="s">
        <v>16</v>
      </c>
      <c r="F74" s="143">
        <f>VLOOKUP(E74,'Maturity Values'!$A$4:$B$7,2,FALSE)</f>
        <v>0</v>
      </c>
      <c r="G74" s="157"/>
      <c r="H74" s="99"/>
      <c r="I74" s="108"/>
    </row>
    <row r="75" spans="1:9" ht="18" customHeight="1" thickBot="1">
      <c r="A75" s="6"/>
      <c r="B75" s="35"/>
      <c r="C75" s="9" t="s">
        <v>62</v>
      </c>
      <c r="D75" s="4"/>
      <c r="E75" s="75" t="s">
        <v>16</v>
      </c>
      <c r="F75" s="143">
        <f>VLOOKUP(E75,'Maturity Values'!$A$4:$B$7,2,FALSE)</f>
        <v>0</v>
      </c>
      <c r="G75" s="157"/>
      <c r="H75" s="99"/>
      <c r="I75" s="108"/>
    </row>
    <row r="76" spans="1:9" ht="18" customHeight="1">
      <c r="A76" s="6"/>
      <c r="B76" s="48"/>
      <c r="C76" s="50"/>
      <c r="D76" s="50"/>
      <c r="E76" s="93" t="s">
        <v>19</v>
      </c>
      <c r="F76" s="135">
        <f>+SUM(F73:F75)/3</f>
        <v>0</v>
      </c>
      <c r="G76" s="158"/>
      <c r="H76" s="101"/>
      <c r="I76" s="108"/>
    </row>
    <row r="77" spans="1:9" ht="18" customHeight="1" thickBot="1">
      <c r="A77" s="6"/>
      <c r="B77" s="45" t="s">
        <v>63</v>
      </c>
      <c r="C77" s="46"/>
      <c r="D77" s="47"/>
      <c r="E77" s="47"/>
      <c r="F77" s="136"/>
      <c r="G77" s="156" t="str">
        <f>IF(F81&gt;25,"Managed",IF(F81&lt;15,"Informal","Foundational"))</f>
        <v>Informal</v>
      </c>
      <c r="H77" s="105"/>
      <c r="I77" s="108"/>
    </row>
    <row r="78" spans="1:9" ht="18" customHeight="1">
      <c r="A78" s="6"/>
      <c r="B78" s="35"/>
      <c r="C78" s="9" t="s">
        <v>64</v>
      </c>
      <c r="D78" s="4"/>
      <c r="E78" s="74" t="s">
        <v>16</v>
      </c>
      <c r="F78" s="143">
        <f>VLOOKUP(E78,'Maturity Values'!$A$4:$B$7,2,FALSE)</f>
        <v>0</v>
      </c>
      <c r="G78" s="157"/>
      <c r="H78" s="99"/>
      <c r="I78" s="108"/>
    </row>
    <row r="79" spans="1:9" ht="18" customHeight="1">
      <c r="A79" s="6"/>
      <c r="B79" s="35"/>
      <c r="C79" s="9" t="s">
        <v>65</v>
      </c>
      <c r="D79" s="4"/>
      <c r="E79" s="76" t="s">
        <v>16</v>
      </c>
      <c r="F79" s="143">
        <f>VLOOKUP(E79,'Maturity Values'!$A$4:$B$7,2,FALSE)</f>
        <v>0</v>
      </c>
      <c r="G79" s="157"/>
      <c r="H79" s="99"/>
      <c r="I79" s="108"/>
    </row>
    <row r="80" spans="1:9" ht="18" customHeight="1" thickBot="1">
      <c r="A80" s="6"/>
      <c r="B80" s="35"/>
      <c r="C80" s="9" t="s">
        <v>66</v>
      </c>
      <c r="D80" s="4"/>
      <c r="E80" s="75" t="s">
        <v>16</v>
      </c>
      <c r="F80" s="143">
        <f>VLOOKUP(E80,'Maturity Values'!$A$4:$B$7,2,FALSE)</f>
        <v>0</v>
      </c>
      <c r="G80" s="157"/>
      <c r="H80" s="99"/>
      <c r="I80" s="108"/>
    </row>
    <row r="81" spans="1:9" ht="18" customHeight="1">
      <c r="A81" s="6"/>
      <c r="B81" s="48"/>
      <c r="C81" s="50"/>
      <c r="D81" s="50"/>
      <c r="E81" s="93" t="s">
        <v>19</v>
      </c>
      <c r="F81" s="135">
        <f>+SUM(F78:F80)/3</f>
        <v>0</v>
      </c>
      <c r="G81" s="158"/>
      <c r="H81" s="101"/>
      <c r="I81" s="108"/>
    </row>
    <row r="82" spans="1:9" ht="18" customHeight="1" thickBot="1">
      <c r="A82" s="6"/>
      <c r="B82" s="45" t="s">
        <v>67</v>
      </c>
      <c r="C82" s="46"/>
      <c r="D82" s="47"/>
      <c r="E82" s="47"/>
      <c r="F82" s="136"/>
      <c r="G82" s="156" t="str">
        <f>IF(F86&gt;25,"Managed",IF(F86&lt;15,"Informal","Foundational"))</f>
        <v>Informal</v>
      </c>
      <c r="H82" s="105"/>
      <c r="I82" s="108"/>
    </row>
    <row r="83" spans="1:9" ht="18" customHeight="1">
      <c r="A83" s="6"/>
      <c r="B83" s="35"/>
      <c r="C83" s="9" t="s">
        <v>68</v>
      </c>
      <c r="D83" s="4"/>
      <c r="E83" s="74" t="s">
        <v>16</v>
      </c>
      <c r="F83" s="143">
        <f>VLOOKUP(E83,'Maturity Values'!$A$4:$B$7,2,FALSE)</f>
        <v>0</v>
      </c>
      <c r="G83" s="157"/>
      <c r="H83" s="99"/>
      <c r="I83" s="108"/>
    </row>
    <row r="84" spans="1:9" ht="18" customHeight="1">
      <c r="A84" s="6"/>
      <c r="B84" s="35"/>
      <c r="C84" s="9" t="s">
        <v>69</v>
      </c>
      <c r="D84" s="4"/>
      <c r="E84" s="76" t="s">
        <v>16</v>
      </c>
      <c r="F84" s="143">
        <f>VLOOKUP(E84,'Maturity Values'!$A$4:$B$7,2,FALSE)</f>
        <v>0</v>
      </c>
      <c r="G84" s="157"/>
      <c r="H84" s="99"/>
      <c r="I84" s="108"/>
    </row>
    <row r="85" spans="1:9" ht="18" customHeight="1" thickBot="1">
      <c r="A85" s="6"/>
      <c r="B85" s="35"/>
      <c r="C85" s="9" t="s">
        <v>70</v>
      </c>
      <c r="D85" s="4"/>
      <c r="E85" s="75" t="s">
        <v>16</v>
      </c>
      <c r="F85" s="143">
        <f>VLOOKUP(E85,'Maturity Values'!$A$4:$B$7,2,FALSE)</f>
        <v>0</v>
      </c>
      <c r="G85" s="157"/>
      <c r="H85" s="99"/>
      <c r="I85" s="108"/>
    </row>
    <row r="86" spans="1:9" ht="18" customHeight="1">
      <c r="A86" s="6"/>
      <c r="B86" s="48"/>
      <c r="C86" s="50"/>
      <c r="D86" s="50"/>
      <c r="E86" s="93" t="s">
        <v>19</v>
      </c>
      <c r="F86" s="135">
        <f>+SUM(F83:F85)/3</f>
        <v>0</v>
      </c>
      <c r="G86" s="158"/>
      <c r="H86" s="101"/>
      <c r="I86" s="108"/>
    </row>
    <row r="87" spans="1:9" ht="18" customHeight="1" thickBot="1">
      <c r="A87" s="6"/>
      <c r="B87" s="45" t="s">
        <v>71</v>
      </c>
      <c r="C87" s="46"/>
      <c r="D87" s="47"/>
      <c r="E87" s="47"/>
      <c r="F87" s="136"/>
      <c r="G87" s="156" t="str">
        <f>IF(F91&gt;25,"Managed",IF(F91&lt;15,"Informal","Foundational"))</f>
        <v>Informal</v>
      </c>
      <c r="H87" s="105"/>
      <c r="I87" s="108"/>
    </row>
    <row r="88" spans="1:9" ht="18" customHeight="1">
      <c r="A88" s="6"/>
      <c r="B88" s="35"/>
      <c r="C88" s="9" t="s">
        <v>72</v>
      </c>
      <c r="D88" s="4"/>
      <c r="E88" s="74" t="s">
        <v>16</v>
      </c>
      <c r="F88" s="143">
        <f>VLOOKUP(E88,'Maturity Values'!$A$4:$B$7,2,FALSE)</f>
        <v>0</v>
      </c>
      <c r="G88" s="157"/>
      <c r="H88" s="99"/>
      <c r="I88" s="108"/>
    </row>
    <row r="89" spans="1:9" ht="18" customHeight="1">
      <c r="A89" s="6"/>
      <c r="B89" s="35"/>
      <c r="C89" s="9" t="s">
        <v>73</v>
      </c>
      <c r="D89" s="4"/>
      <c r="E89" s="76" t="s">
        <v>16</v>
      </c>
      <c r="F89" s="143">
        <f>VLOOKUP(E89,'Maturity Values'!$A$4:$B$7,2,FALSE)</f>
        <v>0</v>
      </c>
      <c r="G89" s="157"/>
      <c r="H89" s="99"/>
      <c r="I89" s="108"/>
    </row>
    <row r="90" spans="1:9" ht="18" customHeight="1" thickBot="1">
      <c r="A90" s="6"/>
      <c r="B90" s="35"/>
      <c r="C90" s="9" t="s">
        <v>74</v>
      </c>
      <c r="D90" s="4"/>
      <c r="E90" s="75" t="s">
        <v>16</v>
      </c>
      <c r="F90" s="143">
        <f>VLOOKUP(E90,'Maturity Values'!$A$4:$B$7,2,FALSE)</f>
        <v>0</v>
      </c>
      <c r="G90" s="157"/>
      <c r="H90" s="99"/>
      <c r="I90" s="108"/>
    </row>
    <row r="91" spans="1:9" ht="18" customHeight="1">
      <c r="A91" s="6"/>
      <c r="B91" s="48"/>
      <c r="C91" s="50"/>
      <c r="D91" s="50"/>
      <c r="E91" s="93" t="s">
        <v>19</v>
      </c>
      <c r="F91" s="135">
        <f>+SUM(F88:F90)/3</f>
        <v>0</v>
      </c>
      <c r="G91" s="158"/>
      <c r="H91" s="101"/>
      <c r="I91" s="108"/>
    </row>
    <row r="92" spans="1:9" ht="18" customHeight="1" thickBot="1">
      <c r="A92" s="6"/>
      <c r="B92" s="45" t="s">
        <v>75</v>
      </c>
      <c r="C92" s="46"/>
      <c r="D92" s="47"/>
      <c r="E92" s="47"/>
      <c r="F92" s="136"/>
      <c r="G92" s="156" t="str">
        <f>IF(F95&gt;25,"Managed",IF(F95&lt;15,"Informal","Foundational"))</f>
        <v>Informal</v>
      </c>
      <c r="H92" s="105"/>
      <c r="I92" s="108"/>
    </row>
    <row r="93" spans="1:9" ht="18" customHeight="1">
      <c r="A93" s="6"/>
      <c r="B93" s="35"/>
      <c r="C93" s="9" t="s">
        <v>76</v>
      </c>
      <c r="D93" s="4"/>
      <c r="E93" s="74" t="s">
        <v>16</v>
      </c>
      <c r="F93" s="143">
        <f>VLOOKUP(E93,'Maturity Values'!$A$4:$B$7,2,FALSE)</f>
        <v>0</v>
      </c>
      <c r="G93" s="157"/>
      <c r="H93" s="99"/>
      <c r="I93" s="108"/>
    </row>
    <row r="94" spans="1:9" ht="18" customHeight="1" thickBot="1">
      <c r="A94" s="6"/>
      <c r="B94" s="35"/>
      <c r="C94" s="9" t="s">
        <v>77</v>
      </c>
      <c r="D94" s="4"/>
      <c r="E94" s="75" t="s">
        <v>16</v>
      </c>
      <c r="F94" s="143">
        <f>VLOOKUP(E94,'Maturity Values'!$A$4:$B$7,2,FALSE)</f>
        <v>0</v>
      </c>
      <c r="G94" s="157"/>
      <c r="H94" s="99"/>
      <c r="I94" s="108"/>
    </row>
    <row r="95" spans="1:9" ht="18" customHeight="1">
      <c r="A95" s="6"/>
      <c r="B95" s="48"/>
      <c r="C95" s="49"/>
      <c r="D95" s="50"/>
      <c r="E95" s="93" t="s">
        <v>19</v>
      </c>
      <c r="F95" s="137">
        <f>+SUM(F93:F94)/2</f>
        <v>0</v>
      </c>
      <c r="G95" s="158"/>
      <c r="H95" s="101"/>
      <c r="I95" s="108"/>
    </row>
    <row r="96" spans="1:9" ht="35.25" customHeight="1">
      <c r="A96" s="123"/>
      <c r="B96" s="36"/>
      <c r="C96" s="37"/>
      <c r="D96" s="37"/>
      <c r="E96" s="95" t="s">
        <v>35</v>
      </c>
      <c r="F96" s="37"/>
      <c r="G96" s="38" t="str">
        <f>IF(H96&gt;25,"Managed",IF(H96&lt;15,"Informal","Foundational"))</f>
        <v>Informal</v>
      </c>
      <c r="H96" s="102">
        <f>(SUM(F68:F70)+SUM(F73:F75)+SUM(F78:F80)+SUM(F83:F85)+SUM(F88:F90)+SUM(F93:F94))/17</f>
        <v>0</v>
      </c>
      <c r="I96" s="108"/>
    </row>
    <row r="97" spans="1:9" ht="15" customHeight="1">
      <c r="A97" s="6"/>
      <c r="B97" s="113"/>
      <c r="C97" s="113"/>
      <c r="D97" s="113"/>
      <c r="E97" s="113"/>
      <c r="F97" s="113"/>
      <c r="G97" s="6"/>
      <c r="H97" s="96"/>
      <c r="I97" s="112"/>
    </row>
    <row r="98" spans="1:9" ht="15" hidden="1" customHeight="1">
      <c r="A98" s="6"/>
      <c r="B98" s="113"/>
      <c r="C98" s="113"/>
      <c r="D98" s="113"/>
      <c r="E98" s="113"/>
      <c r="F98" s="113"/>
      <c r="G98" s="6"/>
      <c r="H98" s="96"/>
    </row>
    <row r="99" spans="1:9" ht="15" hidden="1" customHeight="1">
      <c r="A99" s="6"/>
      <c r="B99" s="114" t="s">
        <v>78</v>
      </c>
      <c r="C99" s="113"/>
      <c r="D99" s="113"/>
      <c r="E99" s="113"/>
      <c r="F99" s="113"/>
      <c r="G99" s="6"/>
      <c r="H99" s="96"/>
    </row>
    <row r="100" spans="1:9" ht="15" hidden="1" customHeight="1" thickBot="1">
      <c r="A100" s="6"/>
      <c r="B100" s="113"/>
      <c r="C100" s="113"/>
      <c r="D100" s="113"/>
      <c r="E100" s="113"/>
      <c r="F100" s="113"/>
      <c r="G100" s="6"/>
      <c r="H100" s="96"/>
    </row>
    <row r="101" spans="1:9" ht="15" hidden="1" customHeight="1">
      <c r="A101" s="6"/>
      <c r="B101" s="60"/>
      <c r="C101" s="113"/>
      <c r="D101" s="113"/>
      <c r="E101" s="113"/>
      <c r="F101" s="113"/>
      <c r="G101" s="59"/>
      <c r="H101" s="96"/>
    </row>
    <row r="102" spans="1:9" ht="28.5" hidden="1" customHeight="1">
      <c r="A102" s="6"/>
      <c r="B102" s="58"/>
      <c r="C102" s="115" t="s">
        <v>13</v>
      </c>
      <c r="D102" s="52" t="str">
        <f>+G37</f>
        <v>Informal</v>
      </c>
      <c r="E102" s="116">
        <f>+H37</f>
        <v>0</v>
      </c>
      <c r="F102" s="113"/>
      <c r="G102" s="59"/>
      <c r="H102" s="96"/>
    </row>
    <row r="103" spans="1:9" ht="28.5" hidden="1" customHeight="1">
      <c r="A103" s="6"/>
      <c r="B103" s="60"/>
      <c r="C103" s="51" t="s">
        <v>36</v>
      </c>
      <c r="D103" s="52" t="str">
        <f>+G52</f>
        <v>Informal</v>
      </c>
      <c r="E103" s="117">
        <f>+H52</f>
        <v>0</v>
      </c>
      <c r="F103" s="113"/>
      <c r="G103" s="59"/>
      <c r="H103" s="96"/>
    </row>
    <row r="104" spans="1:9" ht="28.5" hidden="1" customHeight="1">
      <c r="A104" s="6"/>
      <c r="B104" s="60"/>
      <c r="C104" s="53" t="s">
        <v>46</v>
      </c>
      <c r="D104" s="52" t="str">
        <f>+G64</f>
        <v>Informal</v>
      </c>
      <c r="E104" s="116">
        <f>+H64</f>
        <v>0</v>
      </c>
      <c r="F104" s="113"/>
      <c r="G104" s="59"/>
      <c r="H104" s="96"/>
    </row>
    <row r="105" spans="1:9" ht="28.5" hidden="1" customHeight="1">
      <c r="A105" s="6"/>
      <c r="B105" s="60"/>
      <c r="C105" s="118" t="s">
        <v>54</v>
      </c>
      <c r="D105" s="52" t="str">
        <f>+G96</f>
        <v>Informal</v>
      </c>
      <c r="E105" s="117">
        <f>+H96</f>
        <v>0</v>
      </c>
      <c r="F105" s="113"/>
      <c r="G105" s="59"/>
      <c r="H105" s="96"/>
    </row>
    <row r="106" spans="1:9" ht="15" hidden="1" customHeight="1">
      <c r="A106" s="6"/>
      <c r="B106" s="60"/>
      <c r="C106" s="113"/>
      <c r="D106" s="119"/>
      <c r="E106" s="117"/>
      <c r="F106" s="113"/>
      <c r="G106" s="59"/>
      <c r="H106" s="96"/>
    </row>
    <row r="107" spans="1:9" ht="57.75" hidden="1" customHeight="1">
      <c r="A107" s="6"/>
      <c r="B107" s="60"/>
      <c r="C107" s="120" t="s">
        <v>79</v>
      </c>
      <c r="D107" s="121" t="str">
        <f>IF(E107&gt;25,"Managed",IF(E107&lt;15,"Informal","Basic"))</f>
        <v>Informal</v>
      </c>
      <c r="E107" s="117">
        <f>SUM(E102:E106)/4</f>
        <v>0</v>
      </c>
      <c r="F107" s="113"/>
      <c r="G107" s="59"/>
      <c r="H107" s="96"/>
    </row>
    <row r="108" spans="1:9" ht="15" hidden="1" customHeight="1" thickBot="1">
      <c r="A108" s="6"/>
      <c r="B108" s="60"/>
      <c r="C108" s="113"/>
      <c r="D108" s="113"/>
      <c r="E108" s="113"/>
      <c r="F108" s="113"/>
      <c r="G108" s="59"/>
      <c r="H108" s="96"/>
    </row>
    <row r="109" spans="1:9" ht="15" hidden="1" customHeight="1">
      <c r="A109" s="6"/>
      <c r="B109" s="113"/>
      <c r="C109" s="113"/>
      <c r="D109" s="113"/>
      <c r="E109" s="113"/>
      <c r="F109" s="113"/>
      <c r="G109" s="6"/>
      <c r="H109" s="96"/>
    </row>
    <row r="110" spans="1:9" hidden="1"/>
    <row r="111" spans="1:9">
      <c r="A111" s="122"/>
      <c r="B111" s="122"/>
      <c r="C111" s="122"/>
      <c r="D111" s="122"/>
      <c r="E111" s="122"/>
      <c r="F111" s="122"/>
      <c r="G111" s="122"/>
    </row>
  </sheetData>
  <mergeCells count="18">
    <mergeCell ref="G82:G86"/>
    <mergeCell ref="G87:G91"/>
    <mergeCell ref="G92:G95"/>
    <mergeCell ref="G55:G59"/>
    <mergeCell ref="G60:G63"/>
    <mergeCell ref="G67:G71"/>
    <mergeCell ref="G72:G76"/>
    <mergeCell ref="G77:G81"/>
    <mergeCell ref="G28:G32"/>
    <mergeCell ref="G33:G36"/>
    <mergeCell ref="G40:G43"/>
    <mergeCell ref="G44:G48"/>
    <mergeCell ref="G49:G51"/>
    <mergeCell ref="E8:F8"/>
    <mergeCell ref="E9:F9"/>
    <mergeCell ref="G13:G17"/>
    <mergeCell ref="G18:G22"/>
    <mergeCell ref="G23:G27"/>
  </mergeCells>
  <hyperlinks>
    <hyperlink ref="B4" r:id="rId1" xr:uid="{E4CBD0BC-5D1E-4F34-AB63-36F979042016}"/>
  </hyperlinks>
  <pageMargins left="0.23622047244094491" right="0.23622047244094491" top="0.35433070866141736" bottom="0.35433070866141736" header="0.31496062992125984" footer="0.31496062992125984"/>
  <pageSetup paperSize="9" scale="82" fitToHeight="0" orientation="portrait" r:id="rId2"/>
  <headerFooter>
    <oddFooter>&amp;L&amp;D&amp;CGCPO PMAF Calculator&amp;RPage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xWindow="1170" yWindow="741" count="42"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using non-personal information. " xr:uid="{DE5BBD52-41DA-4007-ABBB-97008F6505A9}">
          <x14:formula1>
            <xm:f>'Maturity Values'!$A$4:$A$7</xm:f>
          </x14:formula1>
          <xm:sqref>E94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creating a privacy culture. " xr:uid="{44C9DD97-5104-4814-B252-66079B1C5B17}">
          <x14:formula1>
            <xm:f>'Maturity Values'!$A$4:$A$7</xm:f>
          </x14:formula1>
          <xm:sqref>E19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connecting with service users." xr:uid="{933BA8DD-79F1-4C07-8EBA-762E7EC04F8B}">
          <x14:formula1>
            <xm:f>'Maturity Values'!$A$4:$A$7</xm:f>
          </x14:formula1>
          <xm:sqref>E15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being transparent. " xr:uid="{29F5283D-6408-49B4-9974-1079BCCD922D}">
          <x14:formula1>
            <xm:f>'Maturity Values'!$A$4:$A$7</xm:f>
          </x14:formula1>
          <xm:sqref>E16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having a people centred privacy programme. " xr:uid="{F9BD671C-12AB-44A8-A894-C3375838EAAC}">
          <x14:formula1>
            <xm:f>'Maturity Values'!$A$4:$A$7</xm:f>
          </x14:formula1>
          <xm:sqref>E14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level you chose when answering the PMAF maturity question for privacy values and aspirations. " xr:uid="{89E525B0-F3B4-4EF9-9A37-3A2F0B882DE9}">
          <x14:formula1>
            <xm:f>'Maturity Values'!$A$4:$A$7</xm:f>
          </x14:formula1>
          <xm:sqref>E20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level you chose when answering the PMAF maturity question for privacy awareness. " xr:uid="{EFA2BBFC-0A64-4BE5-981C-829181D7D1A2}">
          <x14:formula1>
            <xm:f>'Maturity Values'!$A$4:$A$7</xm:f>
          </x14:formula1>
          <xm:sqref>E21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privacy training. " xr:uid="{279D2E75-1442-4CDC-BF12-721C4659E3D5}">
          <x14:formula1>
            <xm:f>'Maturity Values'!$A$4:$A$7</xm:f>
          </x14:formula1>
          <xm:sqref>E24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Insert the level you selected when answering the PMAF maturity question for updating privacy training. " xr:uid="{2A7AF2B2-E5DA-414C-BC53-E293CBF01422}">
          <x14:formula1>
            <xm:f>'Maturity Values'!$A$4:$A$7</xm:f>
          </x14:formula1>
          <xm:sqref>E25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additional privacy training. " xr:uid="{9F409A68-9D20-42E0-A08A-7388E8B18483}">
          <x14:formula1>
            <xm:f>'Maturity Values'!$A$4:$A$7</xm:f>
          </x14:formula1>
          <xm:sqref>E26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implementing privacy practices. " xr:uid="{552F7D87-D6A5-4E89-8FA6-99E4913B34C6}">
          <x14:formula1>
            <xm:f>'Maturity Values'!$A$4:$A$7</xm:f>
          </x14:formula1>
          <xm:sqref>E29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linking privacy to organisational values. " xr:uid="{2D21CBB0-F569-4DF6-9F86-611CE9DD4738}">
          <x14:formula1>
            <xm:f>'Maturity Values'!$A$4:$A$7</xm:f>
          </x14:formula1>
          <xm:sqref>E30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including privacy in employment. " xr:uid="{97A513D8-2494-4041-BD53-240787219BD0}">
          <x14:formula1>
            <xm:f>'Maturity Values'!$A$4:$A$7</xm:f>
          </x14:formula1>
          <xm:sqref>E31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identifying Māori privacy interests . " xr:uid="{6F61711C-1372-4EEF-97D7-B815FC6BAA08}">
          <x14:formula1>
            <xm:f>'Maturity Values'!$A$4:$A$7</xm:f>
          </x14:formula1>
          <xm:sqref>E34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partnering with Māori. " xr:uid="{CE99B5FD-4938-4361-ACBF-0922E60E09B8}">
          <x14:formula1>
            <xm:f>'Maturity Values'!$A$4:$A$7</xm:f>
          </x14:formula1>
          <xm:sqref>E35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privacy reporting. " xr:uid="{C45DBCED-3380-4EF5-A093-27640FBDB237}">
          <x14:formula1>
            <xm:f>'Maturity Values'!$A$4:$A$7</xm:f>
          </x14:formula1>
          <xm:sqref>E41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privacy risk management. " xr:uid="{2523B6B2-D6A2-4208-9E8C-838AABFDD504}">
          <x14:formula1>
            <xm:f>'Maturity Values'!$A$4:$A$7</xm:f>
          </x14:formula1>
          <xm:sqref>E42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responsibility and accountability. " xr:uid="{0C664A62-63F1-491E-BC57-9B2C18B4F672}">
          <x14:formula1>
            <xm:f>'Maturity Values'!$A$4:$A$7</xm:f>
          </x14:formula1>
          <xm:sqref>E45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appropriate level you chose when answering the PMAF maturity question for resourcing. " xr:uid="{AE70AA67-2077-49C8-869D-60FC7584E11D}">
          <x14:formula1>
            <xm:f>'Maturity Values'!$A$4:$A$7</xm:f>
          </x14:formula1>
          <xm:sqref>E46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 level you chose when answering the PMAF maturity question for oversight and visibility. " xr:uid="{C44979FA-1BE6-4E6D-9127-371D8B73D0F5}">
          <x14:formula1>
            <xm:f>'Maturity Values'!$A$4:$A$7</xm:f>
          </x14:formula1>
          <xm:sqref>E47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when answering the PMAF maturity question for privacy and assurance. " xr:uid="{316D9783-EC8E-4D75-9B0E-C261018BAC00}">
          <x14:formula1>
            <xm:f>'Maturity Values'!$A$4:$A$7</xm:f>
          </x14:formula1>
          <xm:sqref>E50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privacy planning. " xr:uid="{920C072E-44C8-48BA-8540-FA584DA57709}">
          <x14:formula1>
            <xm:f>'Maturity Values'!$A$4:$A$7</xm:f>
          </x14:formula1>
          <xm:sqref>E56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identifying planning documents. " xr:uid="{8C0726C6-8240-4122-BC41-0F052340737A}">
          <x14:formula1>
            <xm:f>'Maturity Values'!$A$4:$A$7</xm:f>
          </x14:formula1>
          <xm:sqref>E57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reporting." xr:uid="{E91EB579-0F63-4BE2-8299-0AA6DC0BD23F}">
          <x14:formula1>
            <xm:f>'Maturity Values'!$A$4:$A$7</xm:f>
          </x14:formula1>
          <xm:sqref>E58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policies." xr:uid="{AAF36866-E559-41C1-ABCF-4A773FC02FDE}">
          <x14:formula1>
            <xm:f>'Maturity Values'!$A$4:$A$7</xm:f>
          </x14:formula1>
          <xm:sqref>E61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procurement contracts. " xr:uid="{9B912E37-1A77-4EE2-8436-7F1105386E84}">
          <x14:formula1>
            <xm:f>'Maturity Values'!$A$4:$A$7</xm:f>
          </x14:formula1>
          <xm:sqref>E62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definition of purpose." xr:uid="{74E935EC-A6E6-42D3-8164-00E2C49C2B98}">
          <x14:formula1>
            <xm:f>'Maturity Values'!$A$4:$A$7</xm:f>
          </x14:formula1>
          <xm:sqref>E68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identifying choices." xr:uid="{6BA3EA90-9A23-445D-992F-37814267CDEC}">
          <x14:formula1>
            <xm:f>'Maturity Values'!$A$4:$A$7</xm:f>
          </x14:formula1>
          <xm:sqref>E69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reducing personal information." xr:uid="{BA8BA3B8-18EC-429F-83B0-64CBA7985414}">
          <x14:formula1>
            <xm:f>'Maturity Values'!$A$4:$A$7</xm:f>
          </x14:formula1>
          <xm:sqref>E70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implementing PbD." xr:uid="{BF64B964-3885-461A-A79A-D7EF7261AB2E}">
          <x14:formula1>
            <xm:f>'Maturity Values'!$A$4:$A$7</xm:f>
          </x14:formula1>
          <xm:sqref>E73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privacy engineering." xr:uid="{A3ACBC3A-F2B4-45FF-9F05-0ADC165D04BC}">
          <x14:formula1>
            <xm:f>'Maturity Values'!$A$4:$A$7</xm:f>
          </x14:formula1>
          <xm:sqref>E74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responding to high public interest." xr:uid="{3D9EBBEE-FCF3-44CC-BD17-8717D7B03513}">
          <x14:formula1>
            <xm:f>'Maturity Values'!$A$4:$A$7</xm:f>
          </x14:formula1>
          <xm:sqref>E75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having a process." xr:uid="{C71ADF5C-885B-4272-ACAE-155B0AC95CFA}">
          <x14:formula1>
            <xm:f>'Maturity Values'!$A$4:$A$7</xm:f>
          </x14:formula1>
          <xm:sqref>E78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monitoring the process." xr:uid="{71CABD96-82B4-41A6-9831-D86A0F075DCE}">
          <x14:formula1>
            <xm:f>'Maturity Values'!$A$4:$A$7</xm:f>
          </x14:formula1>
          <xm:sqref>E79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reviewing the process." xr:uid="{321EB146-9FA1-488C-8087-AFE44FF2BC87}">
          <x14:formula1>
            <xm:f>'Maturity Values'!$A$4:$A$7</xm:f>
          </x14:formula1>
          <xm:sqref>E80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knowing agenci privacy risks" xr:uid="{13386D87-4CA3-4980-BAC9-D74F8EB99846}">
          <x14:formula1>
            <xm:f>'Maturity Values'!$A$4:$A$7</xm:f>
          </x14:formula1>
          <xm:sqref>E83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managing agency privacy risks." xr:uid="{C70AEF83-F7EB-44B6-A4D6-3B95EC54B891}">
          <x14:formula1>
            <xm:f>'Maturity Values'!$A$4:$A$7</xm:f>
          </x14:formula1>
          <xm:sqref>E84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managing project risk." xr:uid="{77550A65-A360-4F20-AEBD-2352441D7324}">
          <x14:formula1>
            <xm:f>'Maturity Values'!$A$4:$A$7</xm:f>
          </x14:formula1>
          <xm:sqref>E85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having a privacy incident register." xr:uid="{E0B5C3E8-88ED-40AA-A3F1-C51C1C98DE1A}">
          <x14:formula1>
            <xm:f>'Maturity Values'!$A$4:$A$7</xm:f>
          </x14:formula1>
          <xm:sqref>E88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minimising collection of PI." xr:uid="{DC99DA27-B30D-4911-BDFF-2BE343A4F436}">
          <x14:formula1>
            <xm:f>'Maturity Values'!$A$4:$A$7</xm:f>
          </x14:formula1>
          <xm:sqref>E89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retention of PI." xr:uid="{5BAD08EB-57B3-44AB-B5C5-0BC8B6E01E1E}">
          <x14:formula1>
            <xm:f>'Maturity Values'!$A$4:$A$7</xm:f>
          </x14:formula1>
          <xm:sqref>E90</xm:sqref>
        </x14:dataValidation>
        <x14:dataValidation type="list" showInputMessage="1" showErrorMessage="1" errorTitle="Invalid selection" error="There are only three maturity levels available as per the drop down list. Please select Informal, Basic or Managed." promptTitle="Maturity Value" prompt="Select the level you chose when answering the PMAF maturity question for having policies for sharing personal information." xr:uid="{BF40C665-1350-4E4D-BDE5-04436582720F}">
          <x14:formula1>
            <xm:f>'Maturity Values'!$A$4:$A$7</xm:f>
          </x14:formula1>
          <xm:sqref>E93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C4FCB-8651-489F-88C1-3C938EB31C54}">
  <dimension ref="A2:B7"/>
  <sheetViews>
    <sheetView workbookViewId="0" xr3:uid="{FE176D8E-0DCE-569E-894E-A78735DE56CC}">
      <selection activeCell="A6" sqref="A6"/>
    </sheetView>
  </sheetViews>
  <sheetFormatPr defaultRowHeight="15"/>
  <cols>
    <col min="1" max="1" width="17.5703125" bestFit="1" customWidth="1"/>
  </cols>
  <sheetData>
    <row r="2" spans="1:2">
      <c r="A2" t="s">
        <v>80</v>
      </c>
    </row>
    <row r="4" spans="1:2">
      <c r="A4" t="s">
        <v>81</v>
      </c>
      <c r="B4">
        <v>10</v>
      </c>
    </row>
    <row r="5" spans="1:2">
      <c r="A5" t="s">
        <v>6</v>
      </c>
      <c r="B5">
        <v>20</v>
      </c>
    </row>
    <row r="6" spans="1:2">
      <c r="A6" t="s">
        <v>7</v>
      </c>
      <c r="B6">
        <v>30</v>
      </c>
    </row>
    <row r="7" spans="1:2">
      <c r="A7" s="68" t="s">
        <v>16</v>
      </c>
      <c r="B7"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ning Document" ma:contentTypeID="0x0101005496552013C0BA46BE88192D5C6EB20B0015FC31BDD77A41B1B3FE00733A6FDA21001338B5900EF33840817C722C14E0099F" ma:contentTypeVersion="8" ma:contentTypeDescription="Planning Document" ma:contentTypeScope="" ma:versionID="16c4b3901c64087d7a52abe3a454010f">
  <xsd:schema xmlns:xsd="http://www.w3.org/2001/XMLSchema" xmlns:xs="http://www.w3.org/2001/XMLSchema" xmlns:p="http://schemas.microsoft.com/office/2006/metadata/properties" xmlns:ns3="01be4277-2979-4a68-876d-b92b25fceece" xmlns:ns4="32912b76-460a-4724-b42f-6e9d0ecab840" xmlns:ns5="http://schemas.microsoft.com/sharepoint/v4" targetNamespace="http://schemas.microsoft.com/office/2006/metadata/properties" ma:root="true" ma:fieldsID="a5210ba22d43bf7c91bebd534ed9ea2a" ns3:_="" ns4:_="" ns5:_="">
    <xsd:import namespace="01be4277-2979-4a68-876d-b92b25fceece"/>
    <xsd:import namespace="32912b76-460a-4724-b42f-6e9d0ecab84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i30eb2e5424543c4abb4965f12832c18" minOccurs="0"/>
                <xsd:element ref="ns4:DIANotes" minOccurs="0"/>
                <xsd:element ref="ns4:e2058516dff94aab88e02e36598cb8f3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indexed="true" ma:readOnly="false" ma:default="" ma:fieldId="{6a3fe89f-a6dd-4490-a9c1-3ef38d67b8c7}" ma:sspId="caf61cd4-0327-4679-8f8a-6e41773e81e7" ma:termSetId="72c2c278-ea91-4863-9fc6-a5f9c6b62013" ma:anchorId="1c96f9d7-855b-4eb2-ade2-889cbd62f791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12b76-460a-4724-b42f-6e9d0ecab840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caf61cd4-0327-4679-8f8a-6e41773e81e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d34886ce-b341-4a4d-8c20-f9090e7cd026}" ma:internalName="TaxCatchAll" ma:showField="CatchAllData" ma:web="32912b76-460a-4724-b42f-6e9d0ecab8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d34886ce-b341-4a4d-8c20-f9090e7cd026}" ma:internalName="TaxCatchAllLabel" ma:readOnly="true" ma:showField="CatchAllDataLabel" ma:web="32912b76-460a-4724-b42f-6e9d0ecab8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30eb2e5424543c4abb4965f12832c18" ma:index="14" ma:taxonomy="true" ma:internalName="i30eb2e5424543c4abb4965f12832c18" ma:taxonomyFieldName="DIASecurityClassification" ma:displayName="Security Classification" ma:default="4;#UNCLASSIFIED|875d92a8-67e2-4a32-9472-8fe99549e1eb" ma:fieldId="{230eb2e5-4245-43c4-abb4-965f12832c18}" ma:sspId="caf61cd4-0327-4679-8f8a-6e41773e81e7" ma:termSetId="6e030844-242a-4d29-a562-8ce1d1b5ef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IANotes" ma:index="16" nillable="true" ma:displayName="Notes" ma:description="Additional information, can include URL link to another document" ma:internalName="DIANotes">
      <xsd:simpleType>
        <xsd:restriction base="dms:Note">
          <xsd:maxLength value="255"/>
        </xsd:restriction>
      </xsd:simpleType>
    </xsd:element>
    <xsd:element name="e2058516dff94aab88e02e36598cb8f3" ma:index="17" nillable="true" ma:taxonomy="true" ma:internalName="e2058516dff94aab88e02e36598cb8f3" ma:taxonomyFieldName="DIAPlanningDocumentType" ma:displayName="Planning Document Type" ma:fieldId="{e2058516-dff9-4aab-88e0-2e36598cb8f3}" ma:sspId="caf61cd4-0327-4679-8f8a-6e41773e81e7" ma:termSetId="7ded7b10-a949-433c-9668-0b36b5a9b83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/>
    </C3TopicNote>
    <TaxKeywordTaxHTField xmlns="32912b76-460a-4724-b42f-6e9d0ecab840">
      <Terms xmlns="http://schemas.microsoft.com/office/infopath/2007/PartnerControls"/>
    </TaxKeywordTaxHTField>
    <DIANotes xmlns="32912b76-460a-4724-b42f-6e9d0ecab840" xsi:nil="true"/>
    <e2058516dff94aab88e02e36598cb8f3 xmlns="32912b76-460a-4724-b42f-6e9d0ecab840">
      <Terms xmlns="http://schemas.microsoft.com/office/infopath/2007/PartnerControls"/>
    </e2058516dff94aab88e02e36598cb8f3>
    <i30eb2e5424543c4abb4965f12832c18 xmlns="32912b76-460a-4724-b42f-6e9d0ecab8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875d92a8-67e2-4a32-9472-8fe99549e1eb</TermId>
        </TermInfo>
      </Terms>
    </i30eb2e5424543c4abb4965f12832c18>
    <IconOverlay xmlns="http://schemas.microsoft.com/sharepoint/v4" xsi:nil="true"/>
    <TaxCatchAll xmlns="32912b76-460a-4724-b42f-6e9d0ecab840">
      <Value>4</Value>
      <Value>3</Value>
      <Value>3963</Value>
    </TaxCatchAll>
    <_dlc_DocId xmlns="32912b76-460a-4724-b42f-6e9d0ecab840">EEJU23W3HNHT-1111130400-1732</_dlc_DocId>
    <_dlc_DocIdUrl xmlns="32912b76-460a-4724-b42f-6e9d0ecab840">
      <Url>https://dia.cohesion.net.nz/Sites/AOG/GCPO/_layouts/15/DocIdRedir.aspx?ID=EEJU23W3HNHT-1111130400-1732</Url>
      <Description>EEJU23W3HNHT-1111130400-1732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ED9718-5F1D-483E-9F76-1C48B53255D0}"/>
</file>

<file path=customXml/itemProps2.xml><?xml version="1.0" encoding="utf-8"?>
<ds:datastoreItem xmlns:ds="http://schemas.openxmlformats.org/officeDocument/2006/customXml" ds:itemID="{D2DA23C5-CD1D-4642-81C7-7AFC87F02B5F}"/>
</file>

<file path=customXml/itemProps3.xml><?xml version="1.0" encoding="utf-8"?>
<ds:datastoreItem xmlns:ds="http://schemas.openxmlformats.org/officeDocument/2006/customXml" ds:itemID="{58BB5DC0-88FB-477C-ACC2-40527CDF29B3}"/>
</file>

<file path=customXml/itemProps4.xml><?xml version="1.0" encoding="utf-8"?>
<ds:datastoreItem xmlns:ds="http://schemas.openxmlformats.org/officeDocument/2006/customXml" ds:itemID="{DE81F2DE-EB3D-466B-9D28-DF48E83F49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Danny Mollan;Chris Blackford</dc:creator>
  <cp:keywords/>
  <dc:description/>
  <cp:lastModifiedBy>Miki Seifert</cp:lastModifiedBy>
  <cp:revision/>
  <dcterms:created xsi:type="dcterms:W3CDTF">2021-08-24T02:54:02Z</dcterms:created>
  <dcterms:modified xsi:type="dcterms:W3CDTF">2024-08-12T02:12:50Z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0x0101005496552013C0BA46BE88192D5C6EB20B0015FC31BDD77A41B1B3FE00733A6FDA21001338B5900EF33840817C722C14E0099F</vt:lpwstr>
  </property>
  <property fmtid="{D5CDD505-2E9C-101B-9397-08002B2CF9AE}" pid="3" name="DIAEmailContentType">
    <vt:lpwstr>3;#Correspondence|dcd6b05f-dc80-4336-b228-09aebf3d212c</vt:lpwstr>
  </property>
  <property fmtid="{D5CDD505-2E9C-101B-9397-08002B2CF9AE}" pid="4" name="af512b3f0b7e4f0ab4dd0734b49f16fa">
    <vt:lpwstr>Correspondence|dcd6b05f-dc80-4336-b228-09aebf3d212c</vt:lpwstr>
  </property>
  <property fmtid="{D5CDD505-2E9C-101B-9397-08002B2CF9AE}" pid="5" name="DIASecurityClassification">
    <vt:lpwstr>4;#UNCLASSIFIED|875d92a8-67e2-4a32-9472-8fe99549e1eb</vt:lpwstr>
  </property>
  <property fmtid="{D5CDD505-2E9C-101B-9397-08002B2CF9AE}" pid="6" name="_dlc_DocIdItemGuid">
    <vt:lpwstr>f0aa3167-533c-48e6-a80e-0d214ac74565</vt:lpwstr>
  </property>
  <property fmtid="{D5CDD505-2E9C-101B-9397-08002B2CF9AE}" pid="7" name="TaxKeyword">
    <vt:lpwstr/>
  </property>
  <property fmtid="{D5CDD505-2E9C-101B-9397-08002B2CF9AE}" pid="8" name="c794c62a77ac4a12986871855a87615d">
    <vt:lpwstr/>
  </property>
  <property fmtid="{D5CDD505-2E9C-101B-9397-08002B2CF9AE}" pid="9" name="DIAAdministrationDocumentType">
    <vt:lpwstr/>
  </property>
  <property fmtid="{D5CDD505-2E9C-101B-9397-08002B2CF9AE}" pid="10" name="h288be6dc87141bbb85aea15bb46feec">
    <vt:lpwstr/>
  </property>
  <property fmtid="{D5CDD505-2E9C-101B-9397-08002B2CF9AE}" pid="11" name="f2ff4695490c4bf79a895c9f81dcf06d">
    <vt:lpwstr/>
  </property>
  <property fmtid="{D5CDD505-2E9C-101B-9397-08002B2CF9AE}" pid="12" name="DIAPlanningDocumentType">
    <vt:lpwstr/>
  </property>
  <property fmtid="{D5CDD505-2E9C-101B-9397-08002B2CF9AE}" pid="13" name="C3Topic">
    <vt:lpwstr/>
  </property>
  <property fmtid="{D5CDD505-2E9C-101B-9397-08002B2CF9AE}" pid="14" name="DIAYear">
    <vt:lpwstr>3963;#2024|d5f47155-0ac1-492c-ae4e-aac9b70265c4</vt:lpwstr>
  </property>
  <property fmtid="{D5CDD505-2E9C-101B-9397-08002B2CF9AE}" pid="15" name="DIAReportDocumentType">
    <vt:lpwstr/>
  </property>
  <property fmtid="{D5CDD505-2E9C-101B-9397-08002B2CF9AE}" pid="16" name="g132a64adae245189b5b2be2b4f1220f">
    <vt:lpwstr>2024|d5f47155-0ac1-492c-ae4e-aac9b70265c4</vt:lpwstr>
  </property>
  <property fmtid="{D5CDD505-2E9C-101B-9397-08002B2CF9AE}" pid="17" name="DIAMeetingDocumentType">
    <vt:lpwstr/>
  </property>
  <property fmtid="{D5CDD505-2E9C-101B-9397-08002B2CF9AE}" pid="18" name="e2058516dff94aab88e02e36598cb8f3">
    <vt:lpwstr/>
  </property>
  <property fmtid="{D5CDD505-2E9C-101B-9397-08002B2CF9AE}" pid="19" name="SV_QUERY_LIST_4F35BF76-6C0D-4D9B-82B2-816C12CF3733">
    <vt:lpwstr>empty_477D106A-C0D6-4607-AEBD-E2C9D60EA279</vt:lpwstr>
  </property>
  <property fmtid="{D5CDD505-2E9C-101B-9397-08002B2CF9AE}" pid="20" name="SV_HIDDEN_GRID_QUERY_LIST_4F35BF76-6C0D-4D9B-82B2-816C12CF3733">
    <vt:lpwstr>empty_477D106A-C0D6-4607-AEBD-E2C9D60EA279</vt:lpwstr>
  </property>
  <property fmtid="{D5CDD505-2E9C-101B-9397-08002B2CF9AE}" pid="21" name="MSIP_Label_7706fb7e-aba9-4d66-8e2d-b6f473c93189_Enabled">
    <vt:lpwstr>true</vt:lpwstr>
  </property>
  <property fmtid="{D5CDD505-2E9C-101B-9397-08002B2CF9AE}" pid="22" name="MSIP_Label_7706fb7e-aba9-4d66-8e2d-b6f473c93189_SetDate">
    <vt:lpwstr>2022-06-21T04:33:56Z</vt:lpwstr>
  </property>
  <property fmtid="{D5CDD505-2E9C-101B-9397-08002B2CF9AE}" pid="23" name="MSIP_Label_7706fb7e-aba9-4d66-8e2d-b6f473c93189_Method">
    <vt:lpwstr>Privileged</vt:lpwstr>
  </property>
  <property fmtid="{D5CDD505-2E9C-101B-9397-08002B2CF9AE}" pid="24" name="MSIP_Label_7706fb7e-aba9-4d66-8e2d-b6f473c93189_Name">
    <vt:lpwstr>CORPORATE-IN-CONFIDENCE</vt:lpwstr>
  </property>
  <property fmtid="{D5CDD505-2E9C-101B-9397-08002B2CF9AE}" pid="25" name="MSIP_Label_7706fb7e-aba9-4d66-8e2d-b6f473c93189_SiteId">
    <vt:lpwstr>8506768f-a7d1-475b-901c-fc1c222f496a</vt:lpwstr>
  </property>
  <property fmtid="{D5CDD505-2E9C-101B-9397-08002B2CF9AE}" pid="26" name="MSIP_Label_7706fb7e-aba9-4d66-8e2d-b6f473c93189_ActionId">
    <vt:lpwstr>c959c0c5-7a56-4766-bb66-dfdced572b1d</vt:lpwstr>
  </property>
  <property fmtid="{D5CDD505-2E9C-101B-9397-08002B2CF9AE}" pid="27" name="MSIP_Label_7706fb7e-aba9-4d66-8e2d-b6f473c93189_ContentBits">
    <vt:lpwstr>0</vt:lpwstr>
  </property>
  <property fmtid="{D5CDD505-2E9C-101B-9397-08002B2CF9AE}" pid="28" name="C3FinancialYear">
    <vt:lpwstr>3709;#2023/2024|245c0f5d-1a6d-4015-8172-04453d9776b7</vt:lpwstr>
  </property>
  <property fmtid="{D5CDD505-2E9C-101B-9397-08002B2CF9AE}" pid="29" name="DIAOfficialEntity">
    <vt:lpwstr/>
  </property>
</Properties>
</file>